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表1" sheetId="1" r:id="rId1"/>
    <sheet name="附表2" sheetId="2" r:id="rId2"/>
    <sheet name="附表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<sst xmlns="http://schemas.openxmlformats.org/spreadsheetml/2006/main" count="182" uniqueCount="153">
  <si>
    <t>附表1</t>
  </si>
  <si>
    <t>牟定县红十字会捐赠资金管理户2022年度收支结余汇总表</t>
  </si>
  <si>
    <t>编制单位：牟定县红十字会</t>
  </si>
  <si>
    <t>单位：元</t>
  </si>
  <si>
    <t>序号</t>
  </si>
  <si>
    <t>项目</t>
  </si>
  <si>
    <t>本年数</t>
  </si>
  <si>
    <t>备注</t>
  </si>
  <si>
    <t>一</t>
  </si>
  <si>
    <t>本年收入合计</t>
  </si>
  <si>
    <t>（一）</t>
  </si>
  <si>
    <t>捐赠收入</t>
  </si>
  <si>
    <t>捐赠资金收入</t>
  </si>
  <si>
    <t>⑴</t>
  </si>
  <si>
    <t>企业捐赠资金收入</t>
  </si>
  <si>
    <t>⑵</t>
  </si>
  <si>
    <t>个人捐赠资金收入</t>
  </si>
  <si>
    <t>⑶</t>
  </si>
  <si>
    <t>上级拨入捐赠资金收入</t>
  </si>
  <si>
    <t>2</t>
  </si>
  <si>
    <t>捐赠物资收入</t>
  </si>
  <si>
    <t>企业捐赠物资收入</t>
  </si>
  <si>
    <t>企业捐赠医疗设备收入</t>
  </si>
  <si>
    <t>（二）</t>
  </si>
  <si>
    <t>利息收入</t>
  </si>
  <si>
    <t>二</t>
  </si>
  <si>
    <t>本年支出合计</t>
  </si>
  <si>
    <t>业务活动成本</t>
  </si>
  <si>
    <t>救灾支出</t>
  </si>
  <si>
    <t>县外救灾支出</t>
  </si>
  <si>
    <t>救助支出（县内）</t>
  </si>
  <si>
    <t>精准防贫救助支出</t>
  </si>
  <si>
    <t>救助贫困学生支出</t>
  </si>
  <si>
    <t>3</t>
  </si>
  <si>
    <t>援建项目支出</t>
  </si>
  <si>
    <t xml:space="preserve">      共和镇</t>
  </si>
  <si>
    <t xml:space="preserve">      新桥镇</t>
  </si>
  <si>
    <t xml:space="preserve">      凤屯镇</t>
  </si>
  <si>
    <t>⑷</t>
  </si>
  <si>
    <t xml:space="preserve">      戌街乡</t>
  </si>
  <si>
    <t>⑸</t>
  </si>
  <si>
    <t xml:space="preserve">      蟠猫乡</t>
  </si>
  <si>
    <t>4</t>
  </si>
  <si>
    <t>医疗设备分配</t>
  </si>
  <si>
    <t>管理费用</t>
  </si>
  <si>
    <t>三</t>
  </si>
  <si>
    <t>本年收支差额</t>
  </si>
  <si>
    <t>四</t>
  </si>
  <si>
    <t>年初结转和结余</t>
  </si>
  <si>
    <t>五</t>
  </si>
  <si>
    <t>弥补本年收支差额</t>
  </si>
  <si>
    <t>六</t>
  </si>
  <si>
    <t>年末结转和结余</t>
  </si>
  <si>
    <t>1</t>
  </si>
  <si>
    <t>库存现金</t>
  </si>
  <si>
    <t>银行存款</t>
  </si>
  <si>
    <t>附表2</t>
  </si>
  <si>
    <t>牟定县红十字会审计后资产负债表</t>
  </si>
  <si>
    <t xml:space="preserve">                                                           </t>
  </si>
  <si>
    <t xml:space="preserve">    会政财01表</t>
  </si>
  <si>
    <t>资 产</t>
  </si>
  <si>
    <t>期末余额</t>
  </si>
  <si>
    <t>期初余额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</si>
  <si>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</si>
  <si>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</si>
  <si>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</si>
  <si>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</si>
  <si>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</si>
  <si>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</si>
  <si>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应交增值税</t>
  </si>
  <si>
    <t xml:space="preserve">  财政应返还额度</t>
  </si>
  <si>
    <t xml:space="preserve">  其他应交税费</t>
  </si>
  <si>
    <t xml:space="preserve">  应收票据</t>
  </si>
  <si>
    <t xml:space="preserve">  应缴财政款</t>
  </si>
  <si>
    <t xml:space="preserve">  应收账款净额</t>
  </si>
  <si>
    <t xml:space="preserve">  应付职工薪酬</t>
  </si>
  <si>
    <t xml:space="preserve">  预付账款</t>
  </si>
  <si>
    <t xml:space="preserve">  应付票据 </t>
  </si>
  <si>
    <t xml:space="preserve">  应收股利</t>
  </si>
  <si>
    <t xml:space="preserve">  应付账款</t>
  </si>
  <si>
    <t xml:space="preserve">  应收利息</t>
  </si>
  <si>
    <t xml:space="preserve">  应付政府补贴款</t>
  </si>
  <si>
    <t xml:space="preserve">  其他应收款净额</t>
  </si>
  <si>
    <t xml:space="preserve">  应付利息</t>
  </si>
  <si>
    <t xml:space="preserve">  存货</t>
  </si>
  <si>
    <t xml:space="preserve">  预收账款 </t>
  </si>
  <si>
    <t xml:space="preserve">  待摊费用</t>
  </si>
  <si>
    <t xml:space="preserve">  其他应付款</t>
  </si>
  <si>
    <t xml:space="preserve">  一年内到期的非流动资产</t>
  </si>
  <si>
    <t xml:space="preserve">  预提费用</t>
  </si>
  <si>
    <t xml:space="preserve">  其他流动资产</t>
  </si>
  <si>
    <t xml:space="preserve">  一年内到期的非流动负债 </t>
  </si>
  <si>
    <t>流动资产合计</t>
  </si>
  <si>
    <t xml:space="preserve">  其他流动负债</t>
  </si>
  <si>
    <t>非流动资产：</t>
  </si>
  <si>
    <t xml:space="preserve">    流动负债合计</t>
  </si>
  <si>
    <t xml:space="preserve">  长期股权投资</t>
  </si>
  <si>
    <t>非流动负债：</t>
  </si>
  <si>
    <t xml:space="preserve">  长期债券投资</t>
  </si>
  <si>
    <t xml:space="preserve">  长期借款</t>
  </si>
  <si>
    <t xml:space="preserve">  固定资产原值</t>
  </si>
  <si>
    <t xml:space="preserve">  长期应付款</t>
  </si>
  <si>
    <t xml:space="preserve">    减：固定资产累计折旧</t>
  </si>
  <si>
    <t xml:space="preserve">  预计负债</t>
  </si>
  <si>
    <t xml:space="preserve">    固定资产净值</t>
  </si>
  <si>
    <t xml:space="preserve">  其他非流动负债</t>
  </si>
  <si>
    <t xml:space="preserve">  工程物资</t>
  </si>
  <si>
    <t xml:space="preserve">    非流动负债合计</t>
  </si>
  <si>
    <t xml:space="preserve">  在建工程</t>
  </si>
  <si>
    <t>受托代理负债</t>
  </si>
  <si>
    <t xml:space="preserve">  无形资产原值</t>
  </si>
  <si>
    <t xml:space="preserve">  负债合计</t>
  </si>
  <si>
    <t xml:space="preserve">    减：无形资产累计摊销</t>
  </si>
  <si>
    <t xml:space="preserve">    无形资产净值</t>
  </si>
  <si>
    <t xml:space="preserve">  研发支出</t>
  </si>
  <si>
    <t xml:space="preserve">  公共基础设施原值</t>
  </si>
  <si>
    <t xml:space="preserve">    减：公共基础设施累计折旧（摊销）</t>
  </si>
  <si>
    <t>净资产：</t>
  </si>
  <si>
    <t xml:space="preserve">    公共基础设施净值</t>
  </si>
  <si>
    <t xml:space="preserve">    累计盈余</t>
  </si>
  <si>
    <t xml:space="preserve">  长期待摊费用</t>
  </si>
  <si>
    <t xml:space="preserve">    专用基金</t>
  </si>
  <si>
    <t xml:space="preserve">  待处理财产损溢</t>
  </si>
  <si>
    <t xml:space="preserve">    权益法调整</t>
  </si>
  <si>
    <t xml:space="preserve">  其他非流动资产  </t>
  </si>
  <si>
    <t xml:space="preserve">    无偿调拨净资产</t>
  </si>
  <si>
    <t xml:space="preserve">      非流动资产合计</t>
  </si>
  <si>
    <t xml:space="preserve">    本期盈余</t>
  </si>
  <si>
    <t>受托代理资产</t>
  </si>
  <si>
    <t xml:space="preserve">      净资产合计  </t>
  </si>
  <si>
    <t xml:space="preserve">    资产总计</t>
  </si>
  <si>
    <t>负债和净资产总计</t>
  </si>
  <si>
    <t xml:space="preserve"> 主管会计：周雯</t>
  </si>
  <si>
    <t xml:space="preserve">    负责人：</t>
  </si>
  <si>
    <t xml:space="preserve"> 制表人：柳鹏</t>
  </si>
  <si>
    <t>附表3</t>
  </si>
  <si>
    <t>牟定县红十字会2022年审计后收支结余汇总表</t>
  </si>
  <si>
    <t>金额：元</t>
  </si>
  <si>
    <t>上年数</t>
  </si>
  <si>
    <t>(一）</t>
  </si>
  <si>
    <t>财政拨款收入</t>
  </si>
  <si>
    <t>其中：基本支出</t>
  </si>
  <si>
    <t xml:space="preserve">      项目支出</t>
  </si>
  <si>
    <t>其他收入</t>
  </si>
  <si>
    <t>本年支出合计（单位管理费用）</t>
  </si>
  <si>
    <t>基本支出</t>
  </si>
  <si>
    <t>项目支出</t>
  </si>
  <si>
    <t>（三）</t>
  </si>
  <si>
    <t>非本级财政拨款支出</t>
  </si>
  <si>
    <t>（四）</t>
  </si>
  <si>
    <t>其他支出</t>
  </si>
  <si>
    <t>年初累计盈余</t>
  </si>
  <si>
    <t>年末累计盈余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</si>
</sst>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\-#,##0.00;;"/>
    <numFmt numFmtId="178" formatCode="#,##0.0_ "/>
    <numFmt numFmtId="179" formatCode="#,##0_ "/>
  </numFmts>
  <fonts count="56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2" fillId="0" borderId="0" xfId="63">
      <alignment vertical="center"/>
      <protection/>
    </xf>
    <xf numFmtId="0" fontId="2" fillId="0" borderId="0" xfId="63" applyFill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176" fontId="4" fillId="33" borderId="10" xfId="63" applyNumberFormat="1" applyFont="1" applyFill="1" applyBorder="1" applyAlignment="1">
      <alignment horizontal="right" vertical="center"/>
      <protection/>
    </xf>
    <xf numFmtId="176" fontId="4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176" fontId="2" fillId="33" borderId="10" xfId="63" applyNumberFormat="1" applyFont="1" applyFill="1" applyBorder="1" applyAlignment="1">
      <alignment horizontal="right" vertical="center"/>
      <protection/>
    </xf>
    <xf numFmtId="176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>
      <alignment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176" fontId="2" fillId="0" borderId="10" xfId="63" applyNumberFormat="1" applyFont="1" applyFill="1" applyBorder="1">
      <alignment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  <xf numFmtId="176" fontId="4" fillId="0" borderId="10" xfId="63" applyNumberFormat="1" applyFont="1" applyFill="1" applyBorder="1">
      <alignment vertical="center"/>
      <protection/>
    </xf>
    <xf numFmtId="49" fontId="2" fillId="0" borderId="0" xfId="63" applyNumberFormat="1">
      <alignment vertical="center"/>
      <protection/>
    </xf>
    <xf numFmtId="176" fontId="2" fillId="0" borderId="0" xfId="63" applyNumberFormat="1" applyFill="1">
      <alignment vertical="center"/>
      <protection/>
    </xf>
    <xf numFmtId="0" fontId="53" fillId="0" borderId="0" xfId="63" applyFont="1" applyFill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shrinkToFit="1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vertical="center" shrinkToFit="1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10" fillId="0" borderId="10" xfId="0" applyNumberFormat="1" applyFont="1" applyFill="1" applyBorder="1" applyAlignment="1" applyProtection="1">
      <alignment horizontal="left" vertical="center" shrinkToFit="1"/>
      <protection/>
    </xf>
    <xf numFmtId="176" fontId="0" fillId="0" borderId="0" xfId="0" applyNumberForma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5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D4D0C8"/>
      <rgbColor rgb="00808080"/>
      <rgbColor rgb="000000FF"/>
      <rgbColor rgb="00ECE9D8"/>
      <rgbColor rgb="00ACA899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7">
      <selection activeCell="A25" sqref="A25"/>
    </sheetView>
  </sheetViews>
  <sheetFormatPr defaultColWidth="10.28125" defaultRowHeight="12"/>
  <cols>
    <col min="1" max="1" width="9.421875" style="73" customWidth="1"/>
    <col min="2" max="2" width="56.8515625" style="73" customWidth="1"/>
    <col min="3" max="3" width="20.57421875" style="73" customWidth="1"/>
    <col min="4" max="4" width="9.57421875" style="73" customWidth="1"/>
    <col min="5" max="5" width="17.140625" style="73" customWidth="1"/>
    <col min="6" max="16384" width="10.28125" style="73" customWidth="1"/>
  </cols>
  <sheetData>
    <row r="1" ht="25.5" customHeight="1">
      <c r="A1" s="74" t="s">
        <v>0</v>
      </c>
    </row>
    <row r="2" spans="1:5" ht="32.25" customHeight="1">
      <c r="A2" s="75" t="s">
        <v>1</v>
      </c>
      <c r="B2" s="75"/>
      <c r="C2" s="75"/>
      <c r="D2" s="75"/>
      <c r="E2" s="76"/>
    </row>
    <row r="3" spans="1:4" s="64" customFormat="1" ht="27" customHeight="1">
      <c r="A3" s="77" t="s">
        <v>2</v>
      </c>
      <c r="B3" s="77"/>
      <c r="C3" s="69"/>
      <c r="D3" s="78" t="s">
        <v>3</v>
      </c>
    </row>
    <row r="4" spans="1:4" s="65" customFormat="1" ht="18" customHeight="1">
      <c r="A4" s="79" t="s">
        <v>4</v>
      </c>
      <c r="B4" s="79" t="s">
        <v>5</v>
      </c>
      <c r="C4" s="79" t="s">
        <v>6</v>
      </c>
      <c r="D4" s="79" t="s">
        <v>7</v>
      </c>
    </row>
    <row r="5" spans="1:4" s="66" customFormat="1" ht="18" customHeight="1">
      <c r="A5" s="80" t="s">
        <v>8</v>
      </c>
      <c r="B5" s="81" t="s">
        <v>9</v>
      </c>
      <c r="C5" s="82">
        <f>C7+C11+C14</f>
        <v>2396194.0500000003</v>
      </c>
      <c r="D5" s="83"/>
    </row>
    <row r="6" spans="1:4" s="66" customFormat="1" ht="18" customHeight="1">
      <c r="A6" s="80" t="s">
        <v>10</v>
      </c>
      <c r="B6" s="81" t="s">
        <v>11</v>
      </c>
      <c r="C6" s="82">
        <f>C7+C11</f>
        <v>2392133.83</v>
      </c>
      <c r="D6" s="83"/>
    </row>
    <row r="7" spans="1:4" s="66" customFormat="1" ht="18" customHeight="1">
      <c r="A7" s="84">
        <v>1</v>
      </c>
      <c r="B7" s="81" t="s">
        <v>12</v>
      </c>
      <c r="C7" s="82">
        <f>SUM(C8:C10)</f>
        <v>1323205.83</v>
      </c>
      <c r="D7" s="83"/>
    </row>
    <row r="8" spans="1:4" s="67" customFormat="1" ht="18" customHeight="1">
      <c r="A8" s="85" t="s">
        <v>13</v>
      </c>
      <c r="B8" s="86" t="s">
        <v>14</v>
      </c>
      <c r="C8" s="87">
        <v>1222600</v>
      </c>
      <c r="D8" s="83"/>
    </row>
    <row r="9" spans="1:4" s="67" customFormat="1" ht="18" customHeight="1">
      <c r="A9" s="85" t="s">
        <v>15</v>
      </c>
      <c r="B9" s="86" t="s">
        <v>16</v>
      </c>
      <c r="C9" s="87">
        <v>13489.5</v>
      </c>
      <c r="D9" s="83"/>
    </row>
    <row r="10" spans="1:4" s="67" customFormat="1" ht="18" customHeight="1">
      <c r="A10" s="85" t="s">
        <v>17</v>
      </c>
      <c r="B10" s="86" t="s">
        <v>18</v>
      </c>
      <c r="C10" s="87">
        <v>87116.33</v>
      </c>
      <c r="D10" s="83"/>
    </row>
    <row r="11" spans="1:4" s="67" customFormat="1" ht="18" customHeight="1">
      <c r="A11" s="80" t="s">
        <v>19</v>
      </c>
      <c r="B11" s="81" t="s">
        <v>20</v>
      </c>
      <c r="C11" s="82">
        <f>SUM(C12:C13)</f>
        <v>1068928</v>
      </c>
      <c r="D11" s="83"/>
    </row>
    <row r="12" spans="1:4" s="68" customFormat="1" ht="18" customHeight="1">
      <c r="A12" s="85" t="s">
        <v>13</v>
      </c>
      <c r="B12" s="86" t="s">
        <v>21</v>
      </c>
      <c r="C12" s="87">
        <v>698928</v>
      </c>
      <c r="D12" s="79"/>
    </row>
    <row r="13" spans="1:4" s="68" customFormat="1" ht="18" customHeight="1">
      <c r="A13" s="85" t="s">
        <v>15</v>
      </c>
      <c r="B13" s="86" t="s">
        <v>22</v>
      </c>
      <c r="C13" s="87">
        <v>370000</v>
      </c>
      <c r="D13" s="79"/>
    </row>
    <row r="14" spans="1:4" s="69" customFormat="1" ht="18" customHeight="1">
      <c r="A14" s="80" t="s">
        <v>23</v>
      </c>
      <c r="B14" s="81" t="s">
        <v>24</v>
      </c>
      <c r="C14" s="82">
        <v>4060.22</v>
      </c>
      <c r="D14" s="83"/>
    </row>
    <row r="15" spans="1:4" s="67" customFormat="1" ht="18" customHeight="1">
      <c r="A15" s="80" t="s">
        <v>25</v>
      </c>
      <c r="B15" s="81" t="s">
        <v>26</v>
      </c>
      <c r="C15" s="82">
        <f>C16+C29</f>
        <v>3484038.4</v>
      </c>
      <c r="D15" s="83"/>
    </row>
    <row r="16" spans="1:4" s="67" customFormat="1" ht="18" customHeight="1">
      <c r="A16" s="80" t="s">
        <v>10</v>
      </c>
      <c r="B16" s="81" t="s">
        <v>27</v>
      </c>
      <c r="C16" s="82">
        <f>C17+C19+C22+C28</f>
        <v>3483906</v>
      </c>
      <c r="D16" s="83"/>
    </row>
    <row r="17" spans="1:4" s="67" customFormat="1" ht="18" customHeight="1">
      <c r="A17" s="84">
        <v>1</v>
      </c>
      <c r="B17" s="81" t="s">
        <v>28</v>
      </c>
      <c r="C17" s="82">
        <f>SUM(C18)</f>
        <v>698928</v>
      </c>
      <c r="D17" s="83"/>
    </row>
    <row r="18" spans="1:4" s="68" customFormat="1" ht="18" customHeight="1">
      <c r="A18" s="85" t="s">
        <v>13</v>
      </c>
      <c r="B18" s="86" t="s">
        <v>29</v>
      </c>
      <c r="C18" s="87">
        <v>698928</v>
      </c>
      <c r="D18" s="79"/>
    </row>
    <row r="19" spans="1:4" s="67" customFormat="1" ht="18" customHeight="1">
      <c r="A19" s="84">
        <v>2</v>
      </c>
      <c r="B19" s="81" t="s">
        <v>30</v>
      </c>
      <c r="C19" s="82">
        <f>SUM(C20:C21)</f>
        <v>1305578</v>
      </c>
      <c r="D19" s="83"/>
    </row>
    <row r="20" spans="1:4" s="67" customFormat="1" ht="18" customHeight="1">
      <c r="A20" s="85" t="s">
        <v>13</v>
      </c>
      <c r="B20" s="86" t="s">
        <v>31</v>
      </c>
      <c r="C20" s="87">
        <v>823778</v>
      </c>
      <c r="D20" s="83"/>
    </row>
    <row r="21" spans="1:4" s="68" customFormat="1" ht="18" customHeight="1">
      <c r="A21" s="85" t="s">
        <v>15</v>
      </c>
      <c r="B21" s="86" t="s">
        <v>32</v>
      </c>
      <c r="C21" s="87">
        <v>481800</v>
      </c>
      <c r="D21" s="79"/>
    </row>
    <row r="22" spans="1:4" s="70" customFormat="1" ht="18" customHeight="1">
      <c r="A22" s="80" t="s">
        <v>33</v>
      </c>
      <c r="B22" s="81" t="s">
        <v>34</v>
      </c>
      <c r="C22" s="82">
        <f>SUM(C23:C27)</f>
        <v>1109400</v>
      </c>
      <c r="D22" s="88"/>
    </row>
    <row r="23" spans="1:4" s="71" customFormat="1" ht="18" customHeight="1">
      <c r="A23" s="85" t="s">
        <v>13</v>
      </c>
      <c r="B23" s="86" t="s">
        <v>35</v>
      </c>
      <c r="C23" s="87">
        <v>220000</v>
      </c>
      <c r="D23" s="89"/>
    </row>
    <row r="24" spans="1:4" s="71" customFormat="1" ht="18" customHeight="1">
      <c r="A24" s="85" t="s">
        <v>15</v>
      </c>
      <c r="B24" s="86" t="s">
        <v>36</v>
      </c>
      <c r="C24" s="87">
        <v>100000</v>
      </c>
      <c r="D24" s="89"/>
    </row>
    <row r="25" spans="1:4" s="71" customFormat="1" ht="18" customHeight="1">
      <c r="A25" s="85" t="s">
        <v>17</v>
      </c>
      <c r="B25" s="86" t="s">
        <v>37</v>
      </c>
      <c r="C25" s="87">
        <v>215000</v>
      </c>
      <c r="D25" s="89"/>
    </row>
    <row r="26" spans="1:4" s="71" customFormat="1" ht="18" customHeight="1">
      <c r="A26" s="85" t="s">
        <v>38</v>
      </c>
      <c r="B26" s="86" t="s">
        <v>39</v>
      </c>
      <c r="C26" s="87">
        <v>443600</v>
      </c>
      <c r="D26" s="89"/>
    </row>
    <row r="27" spans="1:4" s="71" customFormat="1" ht="18" customHeight="1">
      <c r="A27" s="85" t="s">
        <v>40</v>
      </c>
      <c r="B27" s="86" t="s">
        <v>41</v>
      </c>
      <c r="C27" s="87">
        <v>130800</v>
      </c>
      <c r="D27" s="89"/>
    </row>
    <row r="28" spans="1:4" s="70" customFormat="1" ht="18" customHeight="1">
      <c r="A28" s="80" t="s">
        <v>42</v>
      </c>
      <c r="B28" s="81" t="s">
        <v>43</v>
      </c>
      <c r="C28" s="82">
        <v>370000</v>
      </c>
      <c r="D28" s="88"/>
    </row>
    <row r="29" spans="1:4" s="70" customFormat="1" ht="18" customHeight="1">
      <c r="A29" s="80" t="s">
        <v>23</v>
      </c>
      <c r="B29" s="81" t="s">
        <v>44</v>
      </c>
      <c r="C29" s="82">
        <v>132.4</v>
      </c>
      <c r="D29" s="88"/>
    </row>
    <row r="30" spans="1:4" s="72" customFormat="1" ht="18" customHeight="1">
      <c r="A30" s="80" t="s">
        <v>45</v>
      </c>
      <c r="B30" s="81" t="s">
        <v>46</v>
      </c>
      <c r="C30" s="82">
        <f>C5-C15</f>
        <v>-1087844.3499999996</v>
      </c>
      <c r="D30" s="88"/>
    </row>
    <row r="31" spans="1:4" s="72" customFormat="1" ht="18" customHeight="1">
      <c r="A31" s="80" t="s">
        <v>47</v>
      </c>
      <c r="B31" s="81" t="s">
        <v>48</v>
      </c>
      <c r="C31" s="82">
        <v>2000710.32</v>
      </c>
      <c r="D31" s="88"/>
    </row>
    <row r="32" spans="1:4" s="72" customFormat="1" ht="18" customHeight="1">
      <c r="A32" s="80" t="s">
        <v>49</v>
      </c>
      <c r="B32" s="81" t="s">
        <v>50</v>
      </c>
      <c r="C32" s="82">
        <v>1087844.35</v>
      </c>
      <c r="D32" s="88"/>
    </row>
    <row r="33" spans="1:4" s="72" customFormat="1" ht="18" customHeight="1">
      <c r="A33" s="80" t="s">
        <v>51</v>
      </c>
      <c r="B33" s="81" t="s">
        <v>52</v>
      </c>
      <c r="C33" s="82">
        <f>C31-C32</f>
        <v>912865.97</v>
      </c>
      <c r="D33" s="88"/>
    </row>
    <row r="34" spans="1:4" s="70" customFormat="1" ht="18" customHeight="1">
      <c r="A34" s="80" t="s">
        <v>53</v>
      </c>
      <c r="B34" s="81" t="s">
        <v>54</v>
      </c>
      <c r="C34" s="82">
        <v>323.3</v>
      </c>
      <c r="D34" s="88"/>
    </row>
    <row r="35" spans="1:4" s="70" customFormat="1" ht="18" customHeight="1">
      <c r="A35" s="80" t="s">
        <v>19</v>
      </c>
      <c r="B35" s="90" t="s">
        <v>55</v>
      </c>
      <c r="C35" s="82">
        <f>913550.67-1008</f>
        <v>912542.67</v>
      </c>
      <c r="D35" s="88"/>
    </row>
    <row r="36" ht="12">
      <c r="A36" s="91"/>
    </row>
    <row r="37" ht="12">
      <c r="A37" s="91"/>
    </row>
    <row r="38" ht="12">
      <c r="A38" s="91"/>
    </row>
    <row r="39" ht="12">
      <c r="A39" s="91"/>
    </row>
  </sheetData>
  <sheetProtection/>
  <mergeCells count="2">
    <mergeCell ref="A2:D2"/>
    <mergeCell ref="A3:B3"/>
  </mergeCells>
  <printOptions horizontalCentered="1" verticalCentered="1"/>
  <pageMargins left="0.5118110236220472" right="0.11811023622047245" top="0.7480314960629921" bottom="0.7480314960629921" header="0.31496062992125984" footer="0.31496062992125984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3">
      <selection activeCell="E31" sqref="E31"/>
    </sheetView>
  </sheetViews>
  <sheetFormatPr defaultColWidth="9.140625" defaultRowHeight="14.25" customHeight="1"/>
  <cols>
    <col min="1" max="1" width="31.7109375" style="31" customWidth="1"/>
    <col min="2" max="3" width="12.00390625" style="31" customWidth="1"/>
    <col min="4" max="4" width="22.7109375" style="31" customWidth="1"/>
    <col min="5" max="5" width="13.00390625" style="31" customWidth="1"/>
    <col min="6" max="6" width="13.421875" style="31" customWidth="1"/>
    <col min="7" max="7" width="13.00390625" style="0" bestFit="1" customWidth="1"/>
  </cols>
  <sheetData>
    <row r="1" ht="18.75" customHeight="1">
      <c r="A1" s="32" t="s">
        <v>56</v>
      </c>
    </row>
    <row r="2" spans="1:6" ht="33" customHeight="1">
      <c r="A2" s="33" t="s">
        <v>57</v>
      </c>
      <c r="B2" s="34"/>
      <c r="C2" s="33"/>
      <c r="D2" s="34"/>
      <c r="E2" s="34"/>
      <c r="F2" s="35"/>
    </row>
    <row r="3" spans="1:6" ht="12">
      <c r="A3" s="36" t="s">
        <v>58</v>
      </c>
      <c r="B3" s="36"/>
      <c r="C3" s="37">
        <v>44926</v>
      </c>
      <c r="D3" s="38"/>
      <c r="E3" s="36"/>
      <c r="F3" s="36" t="s">
        <v>59</v>
      </c>
    </row>
    <row r="4" spans="1:6" ht="20.25" customHeight="1">
      <c r="A4" s="39" t="s">
        <v>2</v>
      </c>
      <c r="B4" s="39"/>
      <c r="C4" s="40"/>
      <c r="D4" s="40"/>
      <c r="E4" s="41"/>
      <c r="F4" s="42" t="s">
        <v>3</v>
      </c>
    </row>
    <row r="5" spans="1:6" ht="19.5" customHeight="1">
      <c r="A5" s="43" t="s">
        <v>60</v>
      </c>
      <c r="B5" s="43" t="s">
        <v>61</v>
      </c>
      <c r="C5" s="43" t="s">
        <v>62</v>
      </c>
      <c r="D5" s="43" t="s">
        <v>63</v>
      </c>
      <c r="E5" s="43" t="s">
        <v>61</v>
      </c>
      <c r="F5" s="43" t="s">
        <v>62</v>
      </c>
    </row>
    <row r="6" spans="1:6" ht="16.5" customHeight="1">
      <c r="A6" s="44" t="s">
        <v>64</v>
      </c>
      <c r="B6" s="45"/>
      <c r="C6" s="45"/>
      <c r="D6" s="44" t="s">
        <v>65</v>
      </c>
      <c r="E6" s="45"/>
      <c r="F6" s="45"/>
    </row>
    <row r="7" spans="1:6" ht="16.5" customHeight="1">
      <c r="A7" s="46" t="s">
        <v>66</v>
      </c>
      <c r="B7" s="47">
        <v>17417.1</v>
      </c>
      <c r="C7" s="47">
        <v>36593.57</v>
      </c>
      <c r="D7" s="46" t="s">
        <v>67</v>
      </c>
      <c r="E7" s="47"/>
      <c r="F7" s="47">
        <v>0</v>
      </c>
    </row>
    <row r="8" spans="1:6" ht="16.5" customHeight="1">
      <c r="A8" s="46" t="s">
        <v>68</v>
      </c>
      <c r="B8" s="47"/>
      <c r="C8" s="47"/>
      <c r="D8" s="46" t="s">
        <v>69</v>
      </c>
      <c r="E8" s="47"/>
      <c r="F8" s="47">
        <v>0</v>
      </c>
    </row>
    <row r="9" spans="1:6" ht="16.5" customHeight="1">
      <c r="A9" s="46" t="s">
        <v>70</v>
      </c>
      <c r="B9" s="47"/>
      <c r="C9" s="47"/>
      <c r="D9" s="46" t="s">
        <v>71</v>
      </c>
      <c r="E9" s="48"/>
      <c r="F9" s="48">
        <v>-87</v>
      </c>
    </row>
    <row r="10" spans="1:6" ht="16.5" customHeight="1">
      <c r="A10" s="46" t="s">
        <v>72</v>
      </c>
      <c r="B10" s="47"/>
      <c r="C10" s="47"/>
      <c r="D10" s="46" t="s">
        <v>73</v>
      </c>
      <c r="E10" s="47">
        <v>12.66</v>
      </c>
      <c r="F10" s="47">
        <v>70.84</v>
      </c>
    </row>
    <row r="11" spans="1:6" ht="16.5" customHeight="1">
      <c r="A11" s="46" t="s">
        <v>74</v>
      </c>
      <c r="B11" s="47"/>
      <c r="C11" s="47"/>
      <c r="D11" s="46" t="s">
        <v>75</v>
      </c>
      <c r="E11" s="47"/>
      <c r="F11" s="47">
        <v>0</v>
      </c>
    </row>
    <row r="12" spans="1:6" ht="16.5" customHeight="1">
      <c r="A12" s="46" t="s">
        <v>76</v>
      </c>
      <c r="B12" s="47"/>
      <c r="C12" s="47"/>
      <c r="D12" s="46" t="s">
        <v>77</v>
      </c>
      <c r="E12" s="47"/>
      <c r="F12" s="47">
        <v>0</v>
      </c>
    </row>
    <row r="13" spans="1:6" ht="16.5" customHeight="1">
      <c r="A13" s="46" t="s">
        <v>78</v>
      </c>
      <c r="B13" s="47"/>
      <c r="C13" s="47"/>
      <c r="D13" s="46" t="s">
        <v>79</v>
      </c>
      <c r="E13" s="47"/>
      <c r="F13" s="47">
        <v>0</v>
      </c>
    </row>
    <row r="14" spans="1:6" ht="16.5" customHeight="1">
      <c r="A14" s="46" t="s">
        <v>80</v>
      </c>
      <c r="B14" s="47"/>
      <c r="C14" s="47"/>
      <c r="D14" s="46" t="s">
        <v>81</v>
      </c>
      <c r="E14" s="47"/>
      <c r="F14" s="47">
        <v>0</v>
      </c>
    </row>
    <row r="15" spans="1:6" ht="16.5" customHeight="1">
      <c r="A15" s="46" t="s">
        <v>82</v>
      </c>
      <c r="B15" s="47">
        <v>8009.18</v>
      </c>
      <c r="C15" s="47">
        <v>7774.62</v>
      </c>
      <c r="D15" s="46" t="s">
        <v>83</v>
      </c>
      <c r="E15" s="47"/>
      <c r="F15" s="47">
        <v>0</v>
      </c>
    </row>
    <row r="16" spans="1:6" ht="16.5" customHeight="1">
      <c r="A16" s="46" t="s">
        <v>84</v>
      </c>
      <c r="B16" s="47"/>
      <c r="C16" s="47">
        <v>0</v>
      </c>
      <c r="D16" s="46" t="s">
        <v>85</v>
      </c>
      <c r="E16" s="47"/>
      <c r="F16" s="47">
        <v>0</v>
      </c>
    </row>
    <row r="17" spans="1:6" ht="16.5" customHeight="1">
      <c r="A17" s="46" t="s">
        <v>86</v>
      </c>
      <c r="B17" s="47"/>
      <c r="C17" s="47">
        <v>0</v>
      </c>
      <c r="D17" s="46" t="s">
        <v>87</v>
      </c>
      <c r="E17" s="47">
        <v>24070.57</v>
      </c>
      <c r="F17" s="47"/>
    </row>
    <row r="18" spans="1:6" ht="16.5" customHeight="1">
      <c r="A18" s="46" t="s">
        <v>88</v>
      </c>
      <c r="B18" s="47"/>
      <c r="C18" s="47">
        <v>0</v>
      </c>
      <c r="D18" s="46" t="s">
        <v>89</v>
      </c>
      <c r="E18" s="47"/>
      <c r="F18" s="47">
        <v>0</v>
      </c>
    </row>
    <row r="19" spans="1:6" ht="16.5" customHeight="1">
      <c r="A19" s="46" t="s">
        <v>90</v>
      </c>
      <c r="B19" s="47"/>
      <c r="C19" s="47"/>
      <c r="D19" s="46" t="s">
        <v>91</v>
      </c>
      <c r="E19" s="47"/>
      <c r="F19" s="47">
        <v>0</v>
      </c>
    </row>
    <row r="20" spans="1:6" ht="16.5" customHeight="1">
      <c r="A20" s="49" t="s">
        <v>92</v>
      </c>
      <c r="B20" s="47">
        <f>SUM(B7:B19)</f>
        <v>25426.28</v>
      </c>
      <c r="C20" s="47">
        <f>SUM(C7:C19)</f>
        <v>44368.19</v>
      </c>
      <c r="D20" s="46" t="s">
        <v>93</v>
      </c>
      <c r="E20" s="47"/>
      <c r="F20" s="47">
        <v>0</v>
      </c>
    </row>
    <row r="21" spans="1:6" ht="16.5" customHeight="1">
      <c r="A21" s="44" t="s">
        <v>94</v>
      </c>
      <c r="B21" s="47"/>
      <c r="C21" s="47">
        <v>0</v>
      </c>
      <c r="D21" s="50" t="s">
        <v>95</v>
      </c>
      <c r="E21" s="48">
        <f>SUM(E9:E20)</f>
        <v>24083.23</v>
      </c>
      <c r="F21" s="48">
        <f>SUM(F9:F20)</f>
        <v>-16.159999999999997</v>
      </c>
    </row>
    <row r="22" spans="1:6" ht="16.5" customHeight="1">
      <c r="A22" s="46" t="s">
        <v>96</v>
      </c>
      <c r="B22" s="47"/>
      <c r="C22" s="47">
        <v>0</v>
      </c>
      <c r="D22" s="50" t="s">
        <v>97</v>
      </c>
      <c r="E22" s="48"/>
      <c r="F22" s="48"/>
    </row>
    <row r="23" spans="1:6" ht="16.5" customHeight="1">
      <c r="A23" s="46" t="s">
        <v>98</v>
      </c>
      <c r="B23" s="47"/>
      <c r="C23" s="47">
        <v>0</v>
      </c>
      <c r="D23" s="51" t="s">
        <v>99</v>
      </c>
      <c r="E23" s="48"/>
      <c r="F23" s="48"/>
    </row>
    <row r="24" spans="1:7" ht="16.5" customHeight="1">
      <c r="A24" s="46" t="s">
        <v>100</v>
      </c>
      <c r="B24" s="47">
        <f>59919</f>
        <v>59919</v>
      </c>
      <c r="C24" s="47">
        <f>59919</f>
        <v>59919</v>
      </c>
      <c r="D24" s="51" t="s">
        <v>101</v>
      </c>
      <c r="E24" s="48"/>
      <c r="F24" s="48"/>
      <c r="G24" s="52"/>
    </row>
    <row r="25" spans="1:6" ht="16.5" customHeight="1">
      <c r="A25" s="46" t="s">
        <v>102</v>
      </c>
      <c r="B25" s="47">
        <v>35222.86</v>
      </c>
      <c r="C25" s="47">
        <v>31172.6</v>
      </c>
      <c r="D25" s="51" t="s">
        <v>103</v>
      </c>
      <c r="E25" s="48"/>
      <c r="F25" s="48"/>
    </row>
    <row r="26" spans="1:6" ht="16.5" customHeight="1">
      <c r="A26" s="46" t="s">
        <v>104</v>
      </c>
      <c r="B26" s="47">
        <f>B24-B25</f>
        <v>24696.14</v>
      </c>
      <c r="C26" s="47">
        <f>C24-C25</f>
        <v>28746.4</v>
      </c>
      <c r="D26" s="51" t="s">
        <v>105</v>
      </c>
      <c r="E26" s="48"/>
      <c r="F26" s="48"/>
    </row>
    <row r="27" spans="1:6" ht="16.5" customHeight="1">
      <c r="A27" s="46" t="s">
        <v>106</v>
      </c>
      <c r="B27" s="47"/>
      <c r="C27" s="47">
        <v>0</v>
      </c>
      <c r="D27" s="50" t="s">
        <v>107</v>
      </c>
      <c r="E27" s="48"/>
      <c r="F27" s="48"/>
    </row>
    <row r="28" spans="1:6" ht="16.5" customHeight="1">
      <c r="A28" s="46" t="s">
        <v>108</v>
      </c>
      <c r="B28" s="47"/>
      <c r="C28" s="47">
        <v>0</v>
      </c>
      <c r="D28" s="51" t="s">
        <v>109</v>
      </c>
      <c r="E28" s="48"/>
      <c r="F28" s="48"/>
    </row>
    <row r="29" spans="1:6" ht="16.5" customHeight="1">
      <c r="A29" s="46" t="s">
        <v>110</v>
      </c>
      <c r="B29" s="47">
        <v>6000</v>
      </c>
      <c r="C29" s="47">
        <v>6000</v>
      </c>
      <c r="D29" s="49" t="s">
        <v>111</v>
      </c>
      <c r="E29" s="48">
        <f>E21</f>
        <v>24083.23</v>
      </c>
      <c r="F29" s="48">
        <f>F21</f>
        <v>-16.159999999999997</v>
      </c>
    </row>
    <row r="30" spans="1:6" ht="16.5" customHeight="1">
      <c r="A30" s="46" t="s">
        <v>112</v>
      </c>
      <c r="B30" s="47">
        <v>6000</v>
      </c>
      <c r="C30" s="47">
        <v>6000</v>
      </c>
      <c r="D30" s="53"/>
      <c r="E30" s="54"/>
      <c r="F30" s="54"/>
    </row>
    <row r="31" spans="1:6" ht="16.5" customHeight="1">
      <c r="A31" s="46" t="s">
        <v>113</v>
      </c>
      <c r="B31" s="47"/>
      <c r="C31" s="47">
        <v>0</v>
      </c>
      <c r="D31" s="53"/>
      <c r="E31" s="54"/>
      <c r="F31" s="54"/>
    </row>
    <row r="32" spans="1:6" ht="16.5" customHeight="1">
      <c r="A32" s="46" t="s">
        <v>114</v>
      </c>
      <c r="B32" s="47"/>
      <c r="C32" s="47">
        <v>0</v>
      </c>
      <c r="D32" s="55"/>
      <c r="E32" s="47"/>
      <c r="F32" s="47">
        <v>0</v>
      </c>
    </row>
    <row r="33" spans="1:6" ht="16.5" customHeight="1">
      <c r="A33" s="46" t="s">
        <v>115</v>
      </c>
      <c r="B33" s="47"/>
      <c r="C33" s="47">
        <v>0</v>
      </c>
      <c r="D33" s="55"/>
      <c r="E33" s="47"/>
      <c r="F33" s="47">
        <v>0</v>
      </c>
    </row>
    <row r="34" spans="1:6" ht="16.5" customHeight="1">
      <c r="A34" s="46" t="s">
        <v>116</v>
      </c>
      <c r="B34" s="47"/>
      <c r="C34" s="47">
        <v>0</v>
      </c>
      <c r="D34" s="44" t="s">
        <v>117</v>
      </c>
      <c r="E34" s="47"/>
      <c r="F34" s="47">
        <v>0</v>
      </c>
    </row>
    <row r="35" spans="1:6" ht="16.5" customHeight="1">
      <c r="A35" s="46" t="s">
        <v>118</v>
      </c>
      <c r="B35" s="47"/>
      <c r="C35" s="47">
        <v>0</v>
      </c>
      <c r="D35" s="46" t="s">
        <v>119</v>
      </c>
      <c r="E35" s="48">
        <v>26039.19</v>
      </c>
      <c r="F35" s="48">
        <v>73130.75</v>
      </c>
    </row>
    <row r="36" spans="1:6" ht="16.5" customHeight="1">
      <c r="A36" s="46" t="s">
        <v>120</v>
      </c>
      <c r="B36" s="47"/>
      <c r="C36" s="47">
        <v>0</v>
      </c>
      <c r="D36" s="46" t="s">
        <v>121</v>
      </c>
      <c r="E36" s="48"/>
      <c r="F36" s="48"/>
    </row>
    <row r="37" spans="1:6" ht="16.5" customHeight="1">
      <c r="A37" s="46" t="s">
        <v>122</v>
      </c>
      <c r="B37" s="47"/>
      <c r="C37" s="47">
        <v>0</v>
      </c>
      <c r="D37" s="46" t="s">
        <v>123</v>
      </c>
      <c r="E37" s="48"/>
      <c r="F37" s="48"/>
    </row>
    <row r="38" spans="1:6" ht="16.5" customHeight="1">
      <c r="A38" s="46" t="s">
        <v>124</v>
      </c>
      <c r="B38" s="47"/>
      <c r="C38" s="47">
        <v>0</v>
      </c>
      <c r="D38" s="46" t="s">
        <v>125</v>
      </c>
      <c r="E38" s="48"/>
      <c r="F38" s="48"/>
    </row>
    <row r="39" spans="1:6" ht="16.5" customHeight="1">
      <c r="A39" s="44" t="s">
        <v>126</v>
      </c>
      <c r="B39" s="47">
        <f>B26</f>
        <v>24696.14</v>
      </c>
      <c r="C39" s="47">
        <f>C26</f>
        <v>28746.4</v>
      </c>
      <c r="D39" s="46" t="s">
        <v>127</v>
      </c>
      <c r="E39" s="47"/>
      <c r="F39" s="47">
        <v>0</v>
      </c>
    </row>
    <row r="40" spans="1:6" ht="16.5" customHeight="1">
      <c r="A40" s="46" t="s">
        <v>128</v>
      </c>
      <c r="B40" s="47"/>
      <c r="C40" s="47">
        <v>0</v>
      </c>
      <c r="D40" s="44" t="s">
        <v>129</v>
      </c>
      <c r="E40" s="47">
        <f>SUM(E35:E39)</f>
        <v>26039.19</v>
      </c>
      <c r="F40" s="47">
        <f>SUM(F35:F39)</f>
        <v>73130.75</v>
      </c>
    </row>
    <row r="41" spans="1:6" ht="16.5" customHeight="1">
      <c r="A41" s="56" t="s">
        <v>130</v>
      </c>
      <c r="B41" s="47">
        <f>B20+B39</f>
        <v>50122.42</v>
      </c>
      <c r="C41" s="47">
        <f>C20+C39</f>
        <v>73114.59</v>
      </c>
      <c r="D41" s="49" t="s">
        <v>131</v>
      </c>
      <c r="E41" s="47">
        <f>E29+E40</f>
        <v>50122.42</v>
      </c>
      <c r="F41" s="47">
        <f>F29+F40</f>
        <v>73114.59</v>
      </c>
    </row>
    <row r="42" spans="1:6" ht="16.5" customHeight="1">
      <c r="A42" s="57" t="s">
        <v>132</v>
      </c>
      <c r="B42" s="58" t="s">
        <v>133</v>
      </c>
      <c r="C42" s="58"/>
      <c r="D42" s="59" t="s">
        <v>134</v>
      </c>
      <c r="E42" s="60"/>
      <c r="F42" s="60"/>
    </row>
    <row r="43" spans="5:6" ht="16.5" customHeight="1">
      <c r="E43" s="61"/>
      <c r="F43" s="62"/>
    </row>
    <row r="44" ht="16.5" customHeight="1">
      <c r="E44" s="63"/>
    </row>
    <row r="45" ht="13.5" customHeight="1"/>
  </sheetData>
  <sheetProtection/>
  <mergeCells count="4">
    <mergeCell ref="A2:F2"/>
    <mergeCell ref="B4:D4"/>
    <mergeCell ref="B42:C42"/>
    <mergeCell ref="D42:F42"/>
  </mergeCells>
  <printOptions horizontalCentered="1" verticalCentered="1"/>
  <pageMargins left="0.3937007874015748" right="0" top="0.7874015748031497" bottom="0.3937007874015748" header="0.5118110236220472" footer="0.5118110236220472"/>
  <pageSetup errors="blank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8" sqref="B8"/>
    </sheetView>
  </sheetViews>
  <sheetFormatPr defaultColWidth="10.28125" defaultRowHeight="12"/>
  <cols>
    <col min="1" max="1" width="8.8515625" style="6" customWidth="1"/>
    <col min="2" max="2" width="37.00390625" style="7" customWidth="1"/>
    <col min="3" max="4" width="18.7109375" style="7" customWidth="1"/>
    <col min="5" max="16384" width="10.28125" style="6" customWidth="1"/>
  </cols>
  <sheetData>
    <row r="1" ht="18.75" customHeight="1">
      <c r="A1" s="8" t="s">
        <v>135</v>
      </c>
    </row>
    <row r="2" spans="1:4" ht="33" customHeight="1">
      <c r="A2" s="9" t="s">
        <v>136</v>
      </c>
      <c r="B2" s="10"/>
      <c r="C2" s="10"/>
      <c r="D2" s="10"/>
    </row>
    <row r="3" spans="1:4" s="1" customFormat="1" ht="25.5" customHeight="1">
      <c r="A3" s="11" t="s">
        <v>2</v>
      </c>
      <c r="B3" s="12"/>
      <c r="C3" s="12"/>
      <c r="D3" s="13" t="s">
        <v>137</v>
      </c>
    </row>
    <row r="4" spans="1:4" s="2" customFormat="1" ht="38.25" customHeight="1">
      <c r="A4" s="14" t="s">
        <v>4</v>
      </c>
      <c r="B4" s="15" t="s">
        <v>5</v>
      </c>
      <c r="C4" s="15" t="s">
        <v>6</v>
      </c>
      <c r="D4" s="15" t="s">
        <v>138</v>
      </c>
    </row>
    <row r="5" spans="1:4" s="3" customFormat="1" ht="38.25" customHeight="1">
      <c r="A5" s="16" t="s">
        <v>8</v>
      </c>
      <c r="B5" s="17" t="s">
        <v>9</v>
      </c>
      <c r="C5" s="18">
        <f>C6+C9</f>
        <v>1028723.62</v>
      </c>
      <c r="D5" s="19">
        <f>D6+D9</f>
        <v>1005468.5099999999</v>
      </c>
    </row>
    <row r="6" spans="1:4" s="4" customFormat="1" ht="38.25" customHeight="1">
      <c r="A6" s="14" t="s">
        <v>139</v>
      </c>
      <c r="B6" s="20" t="s">
        <v>140</v>
      </c>
      <c r="C6" s="21">
        <v>1028723.62</v>
      </c>
      <c r="D6" s="22">
        <v>992474.44</v>
      </c>
    </row>
    <row r="7" spans="1:4" s="2" customFormat="1" ht="38.25" customHeight="1">
      <c r="A7" s="14"/>
      <c r="B7" s="23" t="s">
        <v>141</v>
      </c>
      <c r="C7" s="21">
        <v>1014316.62</v>
      </c>
      <c r="D7" s="22">
        <v>830874.44</v>
      </c>
    </row>
    <row r="8" spans="1:4" s="2" customFormat="1" ht="38.25" customHeight="1">
      <c r="A8" s="14"/>
      <c r="B8" s="23" t="s">
        <v>142</v>
      </c>
      <c r="C8" s="21">
        <v>14407</v>
      </c>
      <c r="D8" s="22">
        <v>161600</v>
      </c>
    </row>
    <row r="9" spans="1:4" s="2" customFormat="1" ht="38.25" customHeight="1">
      <c r="A9" s="14" t="s">
        <v>23</v>
      </c>
      <c r="B9" s="23" t="s">
        <v>143</v>
      </c>
      <c r="C9" s="21"/>
      <c r="D9" s="22">
        <v>12994.07</v>
      </c>
    </row>
    <row r="10" spans="1:4" s="3" customFormat="1" ht="38.25" customHeight="1">
      <c r="A10" s="16" t="s">
        <v>25</v>
      </c>
      <c r="B10" s="17" t="s">
        <v>144</v>
      </c>
      <c r="C10" s="18">
        <f>SUM(C11:C14)</f>
        <v>1075815.18</v>
      </c>
      <c r="D10" s="19">
        <f>SUM(D11:D14)</f>
        <v>986903.1599999999</v>
      </c>
    </row>
    <row r="11" spans="1:4" s="1" customFormat="1" ht="38.25" customHeight="1">
      <c r="A11" s="24" t="s">
        <v>10</v>
      </c>
      <c r="B11" s="25" t="s">
        <v>145</v>
      </c>
      <c r="C11" s="21">
        <v>1014316.62</v>
      </c>
      <c r="D11" s="22">
        <f>830874.44-9310</f>
        <v>821564.44</v>
      </c>
    </row>
    <row r="12" spans="1:4" s="1" customFormat="1" ht="38.25" customHeight="1">
      <c r="A12" s="24" t="s">
        <v>23</v>
      </c>
      <c r="B12" s="25" t="s">
        <v>146</v>
      </c>
      <c r="C12" s="21">
        <v>53321.68</v>
      </c>
      <c r="D12" s="22">
        <v>153926.47</v>
      </c>
    </row>
    <row r="13" spans="1:4" s="1" customFormat="1" ht="38.25" customHeight="1">
      <c r="A13" s="24" t="s">
        <v>147</v>
      </c>
      <c r="B13" s="25" t="s">
        <v>148</v>
      </c>
      <c r="C13" s="21"/>
      <c r="D13" s="22"/>
    </row>
    <row r="14" spans="1:4" s="1" customFormat="1" ht="38.25" customHeight="1">
      <c r="A14" s="24" t="s">
        <v>149</v>
      </c>
      <c r="B14" s="25" t="s">
        <v>150</v>
      </c>
      <c r="C14" s="22">
        <v>8176.88</v>
      </c>
      <c r="D14" s="22">
        <v>11412.25</v>
      </c>
    </row>
    <row r="15" spans="1:4" s="5" customFormat="1" ht="38.25" customHeight="1">
      <c r="A15" s="26" t="s">
        <v>45</v>
      </c>
      <c r="B15" s="27" t="s">
        <v>46</v>
      </c>
      <c r="C15" s="19">
        <f>C5-C10</f>
        <v>-47091.55999999994</v>
      </c>
      <c r="D15" s="19">
        <f>D5-D10</f>
        <v>18565.349999999977</v>
      </c>
    </row>
    <row r="16" spans="1:4" s="5" customFormat="1" ht="38.25" customHeight="1">
      <c r="A16" s="26" t="s">
        <v>47</v>
      </c>
      <c r="B16" s="27" t="s">
        <v>151</v>
      </c>
      <c r="C16" s="19">
        <f>D17</f>
        <v>73130.75</v>
      </c>
      <c r="D16" s="19">
        <v>69899.21</v>
      </c>
    </row>
    <row r="17" spans="1:4" s="5" customFormat="1" ht="38.25" customHeight="1">
      <c r="A17" s="26" t="s">
        <v>49</v>
      </c>
      <c r="B17" s="27" t="s">
        <v>152</v>
      </c>
      <c r="C17" s="19">
        <f>SUM(C15:C16)</f>
        <v>26039.19000000006</v>
      </c>
      <c r="D17" s="19">
        <v>73130.75</v>
      </c>
    </row>
    <row r="18" spans="1:4" ht="14.25">
      <c r="A18" s="28"/>
      <c r="D18" s="29"/>
    </row>
    <row r="19" ht="16.5" customHeight="1">
      <c r="B19" s="30"/>
    </row>
    <row r="20" ht="14.25">
      <c r="B20" s="30"/>
    </row>
  </sheetData>
  <sheetProtection/>
  <mergeCells count="1">
    <mergeCell ref="A2:D2"/>
  </mergeCells>
  <printOptions horizontalCentered="1" verticalCentered="1"/>
  <pageMargins left="0.7086614173228347" right="0.31496062992125984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柳鹏</cp:lastModifiedBy>
  <cp:lastPrinted>2022-05-13T03:23:53Z</cp:lastPrinted>
  <dcterms:created xsi:type="dcterms:W3CDTF">2020-09-18T08:48:43Z</dcterms:created>
  <dcterms:modified xsi:type="dcterms:W3CDTF">2023-03-30T00:17:38Z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05D250B8B0BE49E287342DD68004B920</vt:lpwstr>
  </property>
</Properties>
</file>