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141D7FE8-493D-4D5B-8F5B-7CD8C7EFA02B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汇总" sheetId="30" r:id="rId1"/>
    <sheet name="1-1" sheetId="1" r:id="rId2"/>
    <sheet name="1-2" sheetId="2" r:id="rId3"/>
    <sheet name="1-3" sheetId="3" r:id="rId4"/>
    <sheet name="1-4" sheetId="4" r:id="rId5"/>
    <sheet name="1-5" sheetId="5" r:id="rId6"/>
    <sheet name="1-6" sheetId="6" r:id="rId7"/>
    <sheet name="2-1" sheetId="7" r:id="rId8"/>
    <sheet name="2-2" sheetId="8" r:id="rId9"/>
    <sheet name="2-3" sheetId="10" r:id="rId10"/>
    <sheet name="2-4" sheetId="11" r:id="rId11"/>
    <sheet name="2-5" sheetId="12" r:id="rId12"/>
    <sheet name="2-6" sheetId="15" r:id="rId13"/>
    <sheet name="2-7" sheetId="16" r:id="rId14"/>
    <sheet name="2-8" sheetId="27" r:id="rId15"/>
    <sheet name="2-9" sheetId="32" r:id="rId16"/>
    <sheet name="3-1" sheetId="17" r:id="rId17"/>
    <sheet name="3-2" sheetId="18" r:id="rId18"/>
    <sheet name="3-3" sheetId="19" r:id="rId19"/>
    <sheet name="3-4" sheetId="33" r:id="rId20"/>
    <sheet name="4-1" sheetId="31" r:id="rId21"/>
  </sheets>
  <definedNames>
    <definedName name="_xlnm._FilterDatabase" localSheetId="1" hidden="1">'1-1'!$E$1:$E$280</definedName>
    <definedName name="_xlnm._FilterDatabase" localSheetId="2" hidden="1">'1-2'!$P$1:$P$405</definedName>
    <definedName name="_xlnm._FilterDatabase" localSheetId="3" hidden="1">'1-3'!$P$1:$P$39</definedName>
    <definedName name="_xlnm._FilterDatabase" localSheetId="4" hidden="1">'1-4'!$E$1:$E$4</definedName>
    <definedName name="_xlnm._FilterDatabase" localSheetId="5" hidden="1">'1-5'!$E$1:$E$4</definedName>
    <definedName name="_xlnm._FilterDatabase" localSheetId="6" hidden="1">'1-6'!$E$1:$E$154</definedName>
    <definedName name="_xlnm._FilterDatabase" localSheetId="7" hidden="1">'2-1'!$E$1:$E$26</definedName>
    <definedName name="_xlnm._FilterDatabase" localSheetId="8" hidden="1">'2-2'!$E$1:$E$22</definedName>
    <definedName name="_xlnm._FilterDatabase" localSheetId="9" hidden="1">'2-3'!$E$1:$E$40</definedName>
    <definedName name="_xlnm._FilterDatabase" localSheetId="10" hidden="1">'2-4'!$E$1:$E$4</definedName>
    <definedName name="_xlnm._FilterDatabase" localSheetId="11" hidden="1">'2-5'!$E$1:$E$4</definedName>
    <definedName name="_xlnm._FilterDatabase" localSheetId="12" hidden="1">'2-6'!$E$1:$E$5</definedName>
    <definedName name="_xlnm._FilterDatabase" localSheetId="13" hidden="1">'2-7'!$E$1:$E$30</definedName>
    <definedName name="_xlnm._FilterDatabase" localSheetId="14" hidden="1">'2-8'!$E$1:$E$4</definedName>
    <definedName name="_xlnm._FilterDatabase" localSheetId="15" hidden="1">'2-9'!$E$1:$E$4</definedName>
    <definedName name="_xlnm._FilterDatabase" localSheetId="16" hidden="1">'3-1'!$E$1:$E$19</definedName>
    <definedName name="_xlnm._FilterDatabase" localSheetId="17" hidden="1">'3-2'!$E$1:$E$27</definedName>
    <definedName name="_xlnm._FilterDatabase" localSheetId="18" hidden="1">'3-3'!$E$1:$E$10</definedName>
    <definedName name="_xlnm._FilterDatabase" localSheetId="19" hidden="1">'3-4'!$E$1:$E$3</definedName>
    <definedName name="_xlnm._FilterDatabase" localSheetId="20" hidden="1">'4-1'!$E$1:$E$4</definedName>
    <definedName name="_xlnm.Print_Area" localSheetId="1">'1-1'!$A$1:$N$4</definedName>
    <definedName name="_xlnm.Print_Area" localSheetId="2">'1-2'!$A$1:$N$9</definedName>
    <definedName name="_xlnm.Print_Area" localSheetId="3">'1-3'!$A$1:$N$40</definedName>
    <definedName name="_xlnm.Print_Area" localSheetId="4">'1-4'!$A$1:$N$51</definedName>
    <definedName name="_xlnm.Print_Area" localSheetId="5">'1-5'!$A$1:$N$25</definedName>
    <definedName name="_xlnm.Print_Area" localSheetId="6">'1-6'!$A$1:$N$4</definedName>
    <definedName name="_xlnm.Print_Area" localSheetId="7">'2-1'!$A$1:$N$28</definedName>
    <definedName name="_xlnm.Print_Area" localSheetId="8">'2-2'!$A$1:$N$22</definedName>
    <definedName name="_xlnm.Print_Area" localSheetId="9">'2-3'!$A$1:$N$40</definedName>
    <definedName name="_xlnm.Print_Area" localSheetId="10">'2-4'!$A$1:$N$4</definedName>
    <definedName name="_xlnm.Print_Area" localSheetId="11">'2-5'!$A$1:$N$4</definedName>
    <definedName name="_xlnm.Print_Area" localSheetId="12">'2-6'!$A$1:$N$5</definedName>
    <definedName name="_xlnm.Print_Area" localSheetId="13">'2-7'!$A$1:$N$30</definedName>
    <definedName name="_xlnm.Print_Area" localSheetId="14">'2-8'!$A$1:$N$4</definedName>
    <definedName name="_xlnm.Print_Area" localSheetId="15">'2-9'!$A$1:$N$4</definedName>
    <definedName name="_xlnm.Print_Area" localSheetId="16">'3-1'!$A$1:$N$19</definedName>
    <definedName name="_xlnm.Print_Area" localSheetId="17">'3-2'!$A$1:$N$27</definedName>
    <definedName name="_xlnm.Print_Area" localSheetId="18">'3-3'!$A$1:$N$10</definedName>
    <definedName name="_xlnm.Print_Area" localSheetId="19">'3-4'!$A$1:$N$4</definedName>
    <definedName name="_xlnm.Print_Area" localSheetId="20">'4-1'!$A$1:$N$4</definedName>
    <definedName name="_xlnm.Print_Area" localSheetId="0">汇总!$B$1:$L$23</definedName>
    <definedName name="_xlnm.Print_Titles" localSheetId="1">'1-1'!$1:$3</definedName>
    <definedName name="_xlnm.Print_Titles" localSheetId="2">'1-2'!$1:$3</definedName>
    <definedName name="_xlnm.Print_Titles" localSheetId="3">'1-3'!$1:$3</definedName>
    <definedName name="_xlnm.Print_Titles" localSheetId="4">'1-4'!$1:$3</definedName>
    <definedName name="_xlnm.Print_Titles" localSheetId="5">'1-5'!$1:$3</definedName>
    <definedName name="_xlnm.Print_Titles" localSheetId="7">'2-1'!$1:$3</definedName>
    <definedName name="_xlnm.Print_Titles" localSheetId="8">'2-2'!$1:$3</definedName>
    <definedName name="_xlnm.Print_Titles" localSheetId="9">'2-3'!$1:$3</definedName>
    <definedName name="_xlnm.Print_Titles" localSheetId="10">'2-4'!$1:$3</definedName>
    <definedName name="_xlnm.Print_Titles" localSheetId="11">'2-5'!$1:$3</definedName>
    <definedName name="_xlnm.Print_Titles" localSheetId="12">'2-6'!$1:$3</definedName>
    <definedName name="_xlnm.Print_Titles" localSheetId="13">'2-7'!$1:$3</definedName>
    <definedName name="_xlnm.Print_Titles" localSheetId="14">'2-8'!$1:$3</definedName>
    <definedName name="_xlnm.Print_Titles" localSheetId="15">'2-9'!$1:$3</definedName>
    <definedName name="_xlnm.Print_Titles" localSheetId="16">'3-1'!$1:$3</definedName>
    <definedName name="_xlnm.Print_Titles" localSheetId="17">'3-2'!$1:$3</definedName>
    <definedName name="_xlnm.Print_Titles" localSheetId="18">'3-3'!$1:$3</definedName>
    <definedName name="_xlnm.Print_Titles" localSheetId="19">'3-4'!$1:$3</definedName>
    <definedName name="_xlnm.Print_Titles" localSheetId="20">'4-1'!$1:$3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7" l="1"/>
  <c r="K4" i="11" l="1"/>
  <c r="K4" i="12" l="1"/>
  <c r="K5" i="15" l="1"/>
  <c r="K4" i="15"/>
  <c r="K5" i="16" l="1"/>
  <c r="K6" i="16"/>
  <c r="K5" i="10"/>
  <c r="K6" i="10"/>
  <c r="K7" i="10"/>
  <c r="K8" i="10"/>
  <c r="K15" i="10"/>
  <c r="K16" i="10"/>
  <c r="K9" i="10"/>
  <c r="K10" i="10"/>
  <c r="K11" i="10"/>
  <c r="K12" i="10"/>
  <c r="K13" i="10"/>
  <c r="K14" i="10"/>
  <c r="K4" i="10"/>
  <c r="K5" i="8"/>
  <c r="K6" i="8"/>
  <c r="K7" i="8"/>
  <c r="K8" i="8"/>
  <c r="K9" i="8"/>
  <c r="K10" i="8"/>
  <c r="K11" i="8"/>
  <c r="K12" i="8"/>
  <c r="K13" i="8"/>
  <c r="K15" i="8"/>
  <c r="K14" i="8"/>
  <c r="K16" i="8"/>
  <c r="K17" i="8"/>
  <c r="K4" i="8"/>
  <c r="I17" i="8"/>
  <c r="J17" i="8" s="1"/>
  <c r="I16" i="8"/>
  <c r="J16" i="8" s="1"/>
  <c r="K14" i="7" l="1"/>
  <c r="K13" i="7"/>
  <c r="K5" i="7" l="1"/>
  <c r="K7" i="16" l="1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" i="16"/>
  <c r="K10" i="7" l="1"/>
  <c r="K11" i="7"/>
  <c r="K12" i="7"/>
  <c r="I23" i="7"/>
  <c r="J23" i="7" s="1"/>
  <c r="I22" i="7"/>
  <c r="J22" i="7" s="1"/>
  <c r="I21" i="7"/>
  <c r="J21" i="7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51" i="4"/>
  <c r="H51" i="4"/>
  <c r="K50" i="4"/>
  <c r="H50" i="4"/>
  <c r="I51" i="4" l="1"/>
  <c r="J51" i="4" s="1"/>
  <c r="I50" i="4"/>
  <c r="J50" i="4" s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H7" i="4"/>
  <c r="I7" i="4"/>
  <c r="H8" i="4"/>
  <c r="I8" i="4" s="1"/>
  <c r="J8" i="4" s="1"/>
  <c r="H9" i="4"/>
  <c r="I9" i="4" s="1"/>
  <c r="H10" i="4"/>
  <c r="I10" i="4" s="1"/>
  <c r="H11" i="4"/>
  <c r="I11" i="4" s="1"/>
  <c r="J11" i="4" s="1"/>
  <c r="H12" i="4"/>
  <c r="I12" i="4"/>
  <c r="J12" i="4"/>
  <c r="H13" i="4"/>
  <c r="I13" i="4" s="1"/>
  <c r="H14" i="4"/>
  <c r="I14" i="4" s="1"/>
  <c r="H15" i="4"/>
  <c r="I15" i="4" s="1"/>
  <c r="J15" i="4" s="1"/>
  <c r="H16" i="4"/>
  <c r="I16" i="4" s="1"/>
  <c r="H17" i="4"/>
  <c r="I17" i="4"/>
  <c r="H18" i="4"/>
  <c r="I18" i="4"/>
  <c r="H19" i="4"/>
  <c r="I19" i="4" s="1"/>
  <c r="J19" i="4" s="1"/>
  <c r="H20" i="4"/>
  <c r="I20" i="4"/>
  <c r="J20" i="4"/>
  <c r="H21" i="4"/>
  <c r="I21" i="4" s="1"/>
  <c r="H22" i="4"/>
  <c r="I22" i="4" s="1"/>
  <c r="H23" i="4"/>
  <c r="I23" i="4" s="1"/>
  <c r="J23" i="4" s="1"/>
  <c r="H24" i="4"/>
  <c r="I24" i="4"/>
  <c r="J24" i="4"/>
  <c r="H25" i="4"/>
  <c r="I25" i="4" s="1"/>
  <c r="H26" i="4"/>
  <c r="H27" i="4"/>
  <c r="I27" i="4" s="1"/>
  <c r="J27" i="4" s="1"/>
  <c r="H28" i="4"/>
  <c r="I28" i="4"/>
  <c r="J28" i="4"/>
  <c r="H29" i="4"/>
  <c r="I29" i="4" s="1"/>
  <c r="H30" i="4"/>
  <c r="H31" i="4"/>
  <c r="I31" i="4"/>
  <c r="J31" i="4" s="1"/>
  <c r="H32" i="4"/>
  <c r="I32" i="4" s="1"/>
  <c r="H33" i="4"/>
  <c r="I33" i="4"/>
  <c r="J33" i="4"/>
  <c r="H34" i="4"/>
  <c r="I34" i="4"/>
  <c r="H35" i="4"/>
  <c r="I35" i="4" s="1"/>
  <c r="H36" i="4"/>
  <c r="I36" i="4"/>
  <c r="J36" i="4"/>
  <c r="H37" i="4"/>
  <c r="I37" i="4"/>
  <c r="H38" i="4"/>
  <c r="I38" i="4"/>
  <c r="H39" i="4"/>
  <c r="I39" i="4"/>
  <c r="J39" i="4" s="1"/>
  <c r="H40" i="4"/>
  <c r="I40" i="4"/>
  <c r="J40" i="4"/>
  <c r="H41" i="4"/>
  <c r="I41" i="4" s="1"/>
  <c r="H42" i="4"/>
  <c r="I42" i="4"/>
  <c r="J42" i="4" s="1"/>
  <c r="H43" i="4"/>
  <c r="I43" i="4"/>
  <c r="J43" i="4"/>
  <c r="H44" i="4"/>
  <c r="I44" i="4" s="1"/>
  <c r="J44" i="4" s="1"/>
  <c r="H45" i="4"/>
  <c r="I45" i="4" s="1"/>
  <c r="H46" i="4"/>
  <c r="I46" i="4"/>
  <c r="H47" i="4"/>
  <c r="I47" i="4" s="1"/>
  <c r="J47" i="4" s="1"/>
  <c r="H48" i="4"/>
  <c r="I48" i="4" s="1"/>
  <c r="H49" i="4"/>
  <c r="I49" i="4"/>
  <c r="J49" i="4"/>
  <c r="K5" i="3"/>
  <c r="K6" i="3"/>
  <c r="K7" i="3"/>
  <c r="K8" i="3"/>
  <c r="K9" i="3"/>
  <c r="K4" i="3"/>
  <c r="J10" i="4" l="1"/>
  <c r="J7" i="4"/>
  <c r="J38" i="4"/>
  <c r="J17" i="4"/>
  <c r="I26" i="4"/>
  <c r="J26" i="4" s="1"/>
  <c r="J37" i="4"/>
  <c r="J46" i="4"/>
  <c r="J35" i="4"/>
  <c r="J34" i="4"/>
  <c r="J21" i="4"/>
  <c r="J22" i="4"/>
  <c r="J18" i="4"/>
  <c r="I30" i="4"/>
  <c r="J30" i="4" s="1"/>
  <c r="J14" i="4"/>
  <c r="J48" i="4"/>
  <c r="J32" i="4"/>
  <c r="J16" i="4"/>
  <c r="J41" i="4"/>
  <c r="J25" i="4"/>
  <c r="J9" i="4"/>
  <c r="J45" i="4"/>
  <c r="J29" i="4"/>
  <c r="J13" i="4"/>
  <c r="I14" i="8"/>
  <c r="J14" i="8" s="1"/>
  <c r="I15" i="8"/>
  <c r="J15" i="8" s="1"/>
  <c r="I82" i="16" l="1"/>
  <c r="J82" i="16" s="1"/>
  <c r="I83" i="16"/>
  <c r="J83" i="16" s="1"/>
  <c r="I23" i="8"/>
  <c r="J23" i="8" s="1"/>
  <c r="I24" i="8"/>
  <c r="J24" i="8" s="1"/>
  <c r="I25" i="8"/>
  <c r="J25" i="8" s="1"/>
  <c r="I11" i="8"/>
  <c r="J11" i="8" s="1"/>
  <c r="I12" i="8"/>
  <c r="J12" i="8" s="1"/>
  <c r="I13" i="8"/>
  <c r="J13" i="8" s="1"/>
  <c r="I10" i="8"/>
  <c r="J10" i="8" s="1"/>
  <c r="I16" i="7"/>
  <c r="J16" i="7" s="1"/>
  <c r="H20" i="5"/>
  <c r="I20" i="5" s="1"/>
  <c r="J20" i="5" s="1"/>
  <c r="H21" i="5"/>
  <c r="H22" i="5"/>
  <c r="I22" i="5" s="1"/>
  <c r="J22" i="5" s="1"/>
  <c r="K22" i="5"/>
  <c r="H23" i="5"/>
  <c r="I23" i="5" s="1"/>
  <c r="K23" i="5"/>
  <c r="H24" i="5"/>
  <c r="I24" i="5" s="1"/>
  <c r="J24" i="5" s="1"/>
  <c r="K24" i="5"/>
  <c r="H25" i="5"/>
  <c r="I25" i="5" s="1"/>
  <c r="K25" i="5"/>
  <c r="K4" i="2"/>
  <c r="H4" i="2"/>
  <c r="J4" i="2" s="1"/>
  <c r="H7" i="2"/>
  <c r="J7" i="2" s="1"/>
  <c r="J23" i="5" l="1"/>
  <c r="I21" i="5"/>
  <c r="J21" i="5" s="1"/>
  <c r="J25" i="5"/>
  <c r="I4" i="27"/>
  <c r="J4" i="27" s="1"/>
  <c r="I81" i="16"/>
  <c r="J81" i="16" s="1"/>
  <c r="I80" i="16"/>
  <c r="J80" i="16" s="1"/>
  <c r="I79" i="16"/>
  <c r="J79" i="16" s="1"/>
  <c r="I78" i="16"/>
  <c r="J78" i="16" s="1"/>
  <c r="I77" i="16"/>
  <c r="J77" i="16" s="1"/>
  <c r="I76" i="16"/>
  <c r="J76" i="16" s="1"/>
  <c r="I75" i="16"/>
  <c r="J75" i="16" s="1"/>
  <c r="I74" i="16"/>
  <c r="J74" i="16" s="1"/>
  <c r="I73" i="16"/>
  <c r="J73" i="16" s="1"/>
  <c r="I72" i="16"/>
  <c r="J72" i="16" s="1"/>
  <c r="I71" i="16"/>
  <c r="J71" i="16" s="1"/>
  <c r="I70" i="16"/>
  <c r="J70" i="16" s="1"/>
  <c r="I69" i="16"/>
  <c r="J69" i="16" s="1"/>
  <c r="I68" i="16"/>
  <c r="J68" i="16" s="1"/>
  <c r="I67" i="16"/>
  <c r="J67" i="16" s="1"/>
  <c r="I66" i="16"/>
  <c r="J66" i="16" s="1"/>
  <c r="I65" i="16"/>
  <c r="J65" i="16" s="1"/>
  <c r="I64" i="16"/>
  <c r="J64" i="16" s="1"/>
  <c r="I63" i="16"/>
  <c r="J63" i="16" s="1"/>
  <c r="I62" i="16"/>
  <c r="J62" i="16" s="1"/>
  <c r="I61" i="16"/>
  <c r="J61" i="16" s="1"/>
  <c r="I60" i="16"/>
  <c r="J60" i="16" s="1"/>
  <c r="I59" i="16"/>
  <c r="J59" i="16" s="1"/>
  <c r="I58" i="16"/>
  <c r="J58" i="16" s="1"/>
  <c r="I57" i="16"/>
  <c r="J57" i="16" s="1"/>
  <c r="I56" i="16"/>
  <c r="J56" i="16" s="1"/>
  <c r="I55" i="16"/>
  <c r="J55" i="16" s="1"/>
  <c r="I54" i="16"/>
  <c r="J54" i="16" s="1"/>
  <c r="I53" i="16"/>
  <c r="J53" i="16" s="1"/>
  <c r="I52" i="16"/>
  <c r="J52" i="16" s="1"/>
  <c r="I51" i="16"/>
  <c r="J51" i="16" s="1"/>
  <c r="I50" i="16"/>
  <c r="J50" i="16" s="1"/>
  <c r="I49" i="16"/>
  <c r="J49" i="16" s="1"/>
  <c r="I48" i="16"/>
  <c r="J48" i="16" s="1"/>
  <c r="I47" i="16"/>
  <c r="J47" i="16" s="1"/>
  <c r="I28" i="16"/>
  <c r="J28" i="16" s="1"/>
  <c r="I44" i="16"/>
  <c r="J44" i="16" s="1"/>
  <c r="I43" i="16"/>
  <c r="J43" i="16" s="1"/>
  <c r="I27" i="16"/>
  <c r="J27" i="16" s="1"/>
  <c r="I26" i="16"/>
  <c r="J26" i="16" s="1"/>
  <c r="I25" i="16"/>
  <c r="J25" i="16" s="1"/>
  <c r="I42" i="16"/>
  <c r="J42" i="16" s="1"/>
  <c r="I24" i="16"/>
  <c r="J24" i="16" s="1"/>
  <c r="I23" i="16"/>
  <c r="J23" i="16" s="1"/>
  <c r="I22" i="16"/>
  <c r="J22" i="16" s="1"/>
  <c r="I41" i="16"/>
  <c r="J41" i="16" s="1"/>
  <c r="I40" i="16"/>
  <c r="J40" i="16" s="1"/>
  <c r="I39" i="16"/>
  <c r="J39" i="16" s="1"/>
  <c r="I38" i="16"/>
  <c r="J38" i="16" s="1"/>
  <c r="I37" i="16"/>
  <c r="J37" i="16" s="1"/>
  <c r="I36" i="16"/>
  <c r="J36" i="16" s="1"/>
  <c r="I35" i="16"/>
  <c r="J35" i="16" s="1"/>
  <c r="I21" i="16"/>
  <c r="J21" i="16" s="1"/>
  <c r="I20" i="16"/>
  <c r="J20" i="16" s="1"/>
  <c r="I34" i="16"/>
  <c r="J34" i="16" s="1"/>
  <c r="I33" i="16"/>
  <c r="J33" i="16" s="1"/>
  <c r="I19" i="16"/>
  <c r="J19" i="16" s="1"/>
  <c r="I32" i="16"/>
  <c r="J32" i="16" s="1"/>
  <c r="I31" i="16"/>
  <c r="J31" i="16" s="1"/>
  <c r="I30" i="16"/>
  <c r="J30" i="16" s="1"/>
  <c r="I18" i="16"/>
  <c r="J18" i="16" s="1"/>
  <c r="I29" i="16"/>
  <c r="J29" i="16" s="1"/>
  <c r="I17" i="16"/>
  <c r="J17" i="16" s="1"/>
  <c r="I16" i="16"/>
  <c r="J16" i="16" s="1"/>
  <c r="I46" i="16"/>
  <c r="J46" i="16" s="1"/>
  <c r="I45" i="16"/>
  <c r="J45" i="16" s="1"/>
  <c r="I11" i="16"/>
  <c r="J11" i="16" s="1"/>
  <c r="I15" i="16"/>
  <c r="J15" i="16" s="1"/>
  <c r="I14" i="16"/>
  <c r="J14" i="16" s="1"/>
  <c r="I13" i="16"/>
  <c r="J13" i="16" s="1"/>
  <c r="I10" i="16"/>
  <c r="J10" i="16" s="1"/>
  <c r="I9" i="16"/>
  <c r="J9" i="16" s="1"/>
  <c r="I8" i="16"/>
  <c r="J8" i="16" s="1"/>
  <c r="I7" i="16"/>
  <c r="J7" i="16" s="1"/>
  <c r="I12" i="16"/>
  <c r="I6" i="16"/>
  <c r="J6" i="16" s="1"/>
  <c r="I5" i="16"/>
  <c r="J5" i="16" s="1"/>
  <c r="I4" i="16"/>
  <c r="J4" i="16" s="1"/>
  <c r="I5" i="15"/>
  <c r="J5" i="15" s="1"/>
  <c r="I4" i="15"/>
  <c r="J4" i="15" s="1"/>
  <c r="H4" i="12"/>
  <c r="I4" i="12" s="1"/>
  <c r="H4" i="11"/>
  <c r="I40" i="10"/>
  <c r="J40" i="10" s="1"/>
  <c r="I39" i="10"/>
  <c r="J39" i="10" s="1"/>
  <c r="I38" i="10"/>
  <c r="J38" i="10" s="1"/>
  <c r="I37" i="10"/>
  <c r="J37" i="10" s="1"/>
  <c r="I36" i="10"/>
  <c r="J36" i="10" s="1"/>
  <c r="I35" i="10"/>
  <c r="J35" i="10" s="1"/>
  <c r="I34" i="10"/>
  <c r="J34" i="10" s="1"/>
  <c r="I33" i="10"/>
  <c r="J33" i="10" s="1"/>
  <c r="I32" i="10"/>
  <c r="J32" i="10" s="1"/>
  <c r="I31" i="10"/>
  <c r="J31" i="10" s="1"/>
  <c r="I30" i="10"/>
  <c r="J30" i="10" s="1"/>
  <c r="I29" i="10"/>
  <c r="J29" i="10" s="1"/>
  <c r="I28" i="10"/>
  <c r="J28" i="10" s="1"/>
  <c r="I27" i="10"/>
  <c r="J27" i="10" s="1"/>
  <c r="I26" i="10"/>
  <c r="J26" i="10" s="1"/>
  <c r="I25" i="10"/>
  <c r="J25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2" i="10"/>
  <c r="J12" i="10" s="1"/>
  <c r="I11" i="10"/>
  <c r="J11" i="10" s="1"/>
  <c r="I10" i="10"/>
  <c r="J10" i="10" s="1"/>
  <c r="I6" i="10"/>
  <c r="J6" i="10" s="1"/>
  <c r="I7" i="10"/>
  <c r="J7" i="10" s="1"/>
  <c r="I14" i="10"/>
  <c r="J14" i="10" s="1"/>
  <c r="I9" i="10"/>
  <c r="J9" i="10" s="1"/>
  <c r="I4" i="10"/>
  <c r="J4" i="10" s="1"/>
  <c r="I8" i="10"/>
  <c r="J8" i="10" s="1"/>
  <c r="I5" i="10"/>
  <c r="J5" i="10" s="1"/>
  <c r="I13" i="10"/>
  <c r="J13" i="10" s="1"/>
  <c r="I15" i="10"/>
  <c r="J15" i="10" s="1"/>
  <c r="I16" i="10"/>
  <c r="J16" i="10" s="1"/>
  <c r="I22" i="8"/>
  <c r="J22" i="8" s="1"/>
  <c r="I21" i="8"/>
  <c r="J21" i="8" s="1"/>
  <c r="I20" i="8"/>
  <c r="J20" i="8" s="1"/>
  <c r="I19" i="8"/>
  <c r="J19" i="8" s="1"/>
  <c r="I18" i="8"/>
  <c r="J18" i="8" s="1"/>
  <c r="I9" i="8"/>
  <c r="J9" i="8" s="1"/>
  <c r="I6" i="8"/>
  <c r="J6" i="8" s="1"/>
  <c r="I7" i="8"/>
  <c r="J7" i="8" s="1"/>
  <c r="I8" i="8"/>
  <c r="J8" i="8" s="1"/>
  <c r="I5" i="8"/>
  <c r="J5" i="8" s="1"/>
  <c r="I4" i="8"/>
  <c r="J4" i="8" s="1"/>
  <c r="I26" i="7"/>
  <c r="J26" i="7" s="1"/>
  <c r="I25" i="7"/>
  <c r="J25" i="7" s="1"/>
  <c r="I24" i="7"/>
  <c r="J24" i="7" s="1"/>
  <c r="I28" i="7"/>
  <c r="J28" i="7" s="1"/>
  <c r="I27" i="7"/>
  <c r="J27" i="7" s="1"/>
  <c r="I19" i="7"/>
  <c r="J19" i="7" s="1"/>
  <c r="I20" i="7"/>
  <c r="J20" i="7" s="1"/>
  <c r="I18" i="7"/>
  <c r="J18" i="7" s="1"/>
  <c r="I17" i="7"/>
  <c r="J17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K9" i="7"/>
  <c r="I9" i="7"/>
  <c r="J9" i="7" s="1"/>
  <c r="I7" i="7"/>
  <c r="J7" i="7" s="1"/>
  <c r="H5" i="7"/>
  <c r="K4" i="6"/>
  <c r="J4" i="6"/>
  <c r="I4" i="6"/>
  <c r="H19" i="5"/>
  <c r="I19" i="5" s="1"/>
  <c r="H18" i="5"/>
  <c r="I18" i="5" s="1"/>
  <c r="J18" i="5" s="1"/>
  <c r="H17" i="5"/>
  <c r="H16" i="5"/>
  <c r="H15" i="5"/>
  <c r="I15" i="5" s="1"/>
  <c r="J15" i="5" s="1"/>
  <c r="H14" i="5"/>
  <c r="H13" i="5"/>
  <c r="H12" i="5"/>
  <c r="I12" i="5" s="1"/>
  <c r="H11" i="5"/>
  <c r="H10" i="5"/>
  <c r="I10" i="5" s="1"/>
  <c r="H9" i="5"/>
  <c r="H8" i="5"/>
  <c r="H7" i="5"/>
  <c r="I7" i="5" s="1"/>
  <c r="H6" i="5"/>
  <c r="I6" i="5" s="1"/>
  <c r="H5" i="5"/>
  <c r="I5" i="5" s="1"/>
  <c r="J5" i="5" s="1"/>
  <c r="K4" i="5"/>
  <c r="H4" i="5"/>
  <c r="I4" i="5" s="1"/>
  <c r="H6" i="4"/>
  <c r="K5" i="4"/>
  <c r="H5" i="4"/>
  <c r="K4" i="4"/>
  <c r="H4" i="4"/>
  <c r="H39" i="3"/>
  <c r="J39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38" i="3"/>
  <c r="J38" i="3" s="1"/>
  <c r="H24" i="3"/>
  <c r="J24" i="3" s="1"/>
  <c r="H23" i="3"/>
  <c r="J23" i="3" s="1"/>
  <c r="H37" i="3"/>
  <c r="J37" i="3" s="1"/>
  <c r="H36" i="3"/>
  <c r="J36" i="3" s="1"/>
  <c r="H35" i="3"/>
  <c r="J35" i="3" s="1"/>
  <c r="H22" i="3"/>
  <c r="J22" i="3" s="1"/>
  <c r="H34" i="3"/>
  <c r="J34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32" i="3"/>
  <c r="J32" i="3" s="1"/>
  <c r="H13" i="3"/>
  <c r="J13" i="3" s="1"/>
  <c r="H12" i="3"/>
  <c r="J12" i="3" s="1"/>
  <c r="H40" i="3"/>
  <c r="J40" i="3" s="1"/>
  <c r="H33" i="3"/>
  <c r="J33" i="3" s="1"/>
  <c r="H11" i="3"/>
  <c r="J11" i="3" s="1"/>
  <c r="H10" i="3"/>
  <c r="J10" i="3" s="1"/>
  <c r="H9" i="3"/>
  <c r="J9" i="3" s="1"/>
  <c r="H31" i="3"/>
  <c r="J31" i="3" s="1"/>
  <c r="H8" i="3"/>
  <c r="J8" i="3" s="1"/>
  <c r="H7" i="3"/>
  <c r="J7" i="3" s="1"/>
  <c r="H6" i="3"/>
  <c r="J6" i="3" s="1"/>
  <c r="H5" i="3"/>
  <c r="J5" i="3" s="1"/>
  <c r="H4" i="3"/>
  <c r="J4" i="3" s="1"/>
  <c r="K6" i="2"/>
  <c r="H6" i="2"/>
  <c r="J6" i="2" s="1"/>
  <c r="K5" i="2"/>
  <c r="H5" i="2"/>
  <c r="J5" i="2" s="1"/>
  <c r="H9" i="2"/>
  <c r="J9" i="2" s="1"/>
  <c r="H8" i="2"/>
  <c r="J8" i="2" s="1"/>
  <c r="J19" i="5" l="1"/>
  <c r="I13" i="5"/>
  <c r="J13" i="5" s="1"/>
  <c r="J6" i="5"/>
  <c r="J7" i="5"/>
  <c r="I14" i="5"/>
  <c r="J14" i="5" s="1"/>
  <c r="I8" i="5"/>
  <c r="J8" i="5" s="1"/>
  <c r="I16" i="5"/>
  <c r="J16" i="5" s="1"/>
  <c r="J12" i="5"/>
  <c r="J10" i="5"/>
  <c r="I17" i="5"/>
  <c r="J17" i="5" s="1"/>
  <c r="I9" i="5"/>
  <c r="J9" i="5" s="1"/>
  <c r="I11" i="5"/>
  <c r="J11" i="5" s="1"/>
  <c r="J4" i="5"/>
  <c r="I5" i="4"/>
  <c r="J5" i="4" s="1"/>
  <c r="I6" i="4"/>
  <c r="J6" i="4" s="1"/>
  <c r="I4" i="11"/>
  <c r="I4" i="4"/>
  <c r="J12" i="16"/>
  <c r="I5" i="7"/>
  <c r="J4" i="11" l="1"/>
  <c r="J4" i="4"/>
  <c r="J5" i="7"/>
</calcChain>
</file>

<file path=xl/sharedStrings.xml><?xml version="1.0" encoding="utf-8"?>
<sst xmlns="http://schemas.openxmlformats.org/spreadsheetml/2006/main" count="3096" uniqueCount="911">
  <si>
    <t>序号</t>
    <phoneticPr fontId="2" type="noConversion"/>
  </si>
  <si>
    <t>项目名称</t>
    <phoneticPr fontId="2" type="noConversion"/>
  </si>
  <si>
    <t>建设性质</t>
    <phoneticPr fontId="2" type="noConversion"/>
  </si>
  <si>
    <t>建设规模及内容</t>
    <phoneticPr fontId="2" type="noConversion"/>
  </si>
  <si>
    <t>建设地点</t>
    <phoneticPr fontId="2" type="noConversion"/>
  </si>
  <si>
    <t>项目建设起止年限</t>
    <phoneticPr fontId="2" type="noConversion"/>
  </si>
  <si>
    <t>其中</t>
    <phoneticPr fontId="2" type="noConversion"/>
  </si>
  <si>
    <t>备注</t>
    <phoneticPr fontId="2" type="noConversion"/>
  </si>
  <si>
    <t>总投资（万元）</t>
    <phoneticPr fontId="2" type="noConversion"/>
  </si>
  <si>
    <t>备注</t>
    <phoneticPr fontId="2" type="noConversion"/>
  </si>
  <si>
    <t>新建</t>
    <phoneticPr fontId="2" type="noConversion"/>
  </si>
  <si>
    <t>新建</t>
  </si>
  <si>
    <t>2021-2025</t>
    <phoneticPr fontId="2" type="noConversion"/>
  </si>
  <si>
    <t>功能分类</t>
  </si>
  <si>
    <t>附表</t>
  </si>
  <si>
    <t>项目类型</t>
  </si>
  <si>
    <t>城市备用水源工程建设项目表</t>
  </si>
  <si>
    <t>中型灌区续建配套与现代化改造项目表</t>
  </si>
  <si>
    <t>防洪类</t>
    <phoneticPr fontId="2" type="noConversion"/>
  </si>
  <si>
    <t>城市防洪排涝提升工程项目表</t>
    <phoneticPr fontId="2" type="noConversion"/>
  </si>
  <si>
    <t>水库清淤增效工程重点项目表</t>
    <phoneticPr fontId="2" type="noConversion"/>
  </si>
  <si>
    <t>2021-2025</t>
  </si>
  <si>
    <t>2026-2030</t>
  </si>
  <si>
    <t>水利智慧化建设项目表</t>
    <phoneticPr fontId="2" type="noConversion"/>
  </si>
  <si>
    <t>重点水源工程建设项目表</t>
    <phoneticPr fontId="2" type="noConversion"/>
  </si>
  <si>
    <t>2030-2035</t>
    <phoneticPr fontId="2" type="noConversion"/>
  </si>
  <si>
    <t>十四五</t>
    <phoneticPr fontId="2" type="noConversion"/>
  </si>
  <si>
    <t>监测控制网建设（雨情监测网、水情监测网、墒情监测网、灾情监测网、水质监测网、水土流失监测网、取用水户监测网、电站生态流量监测网、水利工程监测控制网）；水利能力中心建设（云数据中心、数据资源池、基础支撑平台、使能平台、水利能力中心服务平台建设）；智慧水利应用综合系统建设（全景平台、水资源管理系统、水土保持管理系统、水灾害管理系统、水工程管理系统、河湖管理系统、农村水利水电管理系统、水文管理系统、水监督管理系统、移动应用平台、系统管家）；水利通信网建设</t>
    <phoneticPr fontId="2" type="noConversion"/>
  </si>
  <si>
    <t>项目实施阶段</t>
    <phoneticPr fontId="2" type="noConversion"/>
  </si>
  <si>
    <t>项目申报级别</t>
    <phoneticPr fontId="2" type="noConversion"/>
  </si>
  <si>
    <t>十四五</t>
    <phoneticPr fontId="2" type="noConversion"/>
  </si>
  <si>
    <t>中长期</t>
    <phoneticPr fontId="2" type="noConversion"/>
  </si>
  <si>
    <t>城乡供水一体化工程建设项目表</t>
    <phoneticPr fontId="2" type="noConversion"/>
  </si>
  <si>
    <t>美丽河湖及水利风景区建设</t>
    <phoneticPr fontId="2" type="noConversion"/>
  </si>
  <si>
    <t>水源涵养与水土保持项目表</t>
    <phoneticPr fontId="2" type="noConversion"/>
  </si>
  <si>
    <t>重点河湖生态治理与修复项目表</t>
    <phoneticPr fontId="2" type="noConversion"/>
  </si>
  <si>
    <t>“十四五”规划
总投资（亿元）</t>
    <phoneticPr fontId="2" type="noConversion"/>
  </si>
  <si>
    <t>“十四五”规划
项目总件数</t>
    <phoneticPr fontId="2" type="noConversion"/>
  </si>
  <si>
    <t>1亿以下</t>
  </si>
  <si>
    <t>10亿以上</t>
  </si>
  <si>
    <t>省级</t>
    <phoneticPr fontId="2" type="noConversion"/>
  </si>
  <si>
    <t>州级</t>
    <phoneticPr fontId="2" type="noConversion"/>
  </si>
  <si>
    <t>省级</t>
    <phoneticPr fontId="2" type="noConversion"/>
  </si>
  <si>
    <t>州级</t>
    <phoneticPr fontId="2" type="noConversion"/>
  </si>
  <si>
    <t>滇中引水及配套工程建设项目表*</t>
    <phoneticPr fontId="2" type="noConversion"/>
  </si>
  <si>
    <t>所在乡镇</t>
    <phoneticPr fontId="2" type="noConversion"/>
  </si>
  <si>
    <t>附件情况</t>
    <phoneticPr fontId="2" type="noConversion"/>
  </si>
  <si>
    <t>中央投资（万元）</t>
    <phoneticPr fontId="2" type="noConversion"/>
  </si>
  <si>
    <t>省级投资（万元）</t>
    <phoneticPr fontId="2" type="noConversion"/>
  </si>
  <si>
    <t>地方投资（万元）</t>
    <phoneticPr fontId="2" type="noConversion"/>
  </si>
  <si>
    <t>山洪沟治理</t>
    <phoneticPr fontId="2" type="noConversion"/>
  </si>
  <si>
    <t>所在河流</t>
    <phoneticPr fontId="2" type="noConversion"/>
  </si>
  <si>
    <t>十四五拟完成投资
（万元）</t>
    <phoneticPr fontId="2" type="noConversion"/>
  </si>
  <si>
    <t>1亿-10亿</t>
    <phoneticPr fontId="2" type="noConversion"/>
  </si>
  <si>
    <t>河流长度（公里）</t>
    <phoneticPr fontId="2" type="noConversion"/>
  </si>
  <si>
    <t>需治理长度（公里）</t>
    <phoneticPr fontId="2" type="noConversion"/>
  </si>
  <si>
    <t>州级项目
件数</t>
    <phoneticPr fontId="2" type="noConversion"/>
  </si>
  <si>
    <t>省级项目
件数</t>
    <phoneticPr fontId="2" type="noConversion"/>
  </si>
  <si>
    <t>十四五拟完成投资（万元）</t>
    <phoneticPr fontId="2" type="noConversion"/>
  </si>
  <si>
    <t>供水类</t>
    <phoneticPr fontId="2" type="noConversion"/>
  </si>
  <si>
    <t>水生态类</t>
    <phoneticPr fontId="2" type="noConversion"/>
  </si>
  <si>
    <t>合计</t>
    <phoneticPr fontId="2" type="noConversion"/>
  </si>
  <si>
    <t>“十四五”规划
预估完成投资（亿元）</t>
    <phoneticPr fontId="2" type="noConversion"/>
  </si>
  <si>
    <t>一、大型</t>
  </si>
  <si>
    <t>二、中型</t>
  </si>
  <si>
    <t>三、小一型</t>
  </si>
  <si>
    <t>上图</t>
    <phoneticPr fontId="2" type="noConversion"/>
  </si>
  <si>
    <t>专项子规划</t>
    <phoneticPr fontId="2" type="noConversion"/>
  </si>
  <si>
    <t>项目简介</t>
    <phoneticPr fontId="2" type="noConversion"/>
  </si>
  <si>
    <t>重点水系连通工程建设项目表</t>
    <phoneticPr fontId="2" type="noConversion"/>
  </si>
  <si>
    <t>附表1-1</t>
    <phoneticPr fontId="2" type="noConversion"/>
  </si>
  <si>
    <t>主要江河支流治理项目表（3000km²以上）</t>
    <phoneticPr fontId="2" type="noConversion"/>
  </si>
  <si>
    <r>
      <t>附表1-2</t>
    </r>
    <r>
      <rPr>
        <sz val="11"/>
        <color theme="1"/>
        <rFont val="等线"/>
        <family val="2"/>
        <scheme val="minor"/>
      </rPr>
      <t/>
    </r>
  </si>
  <si>
    <t>中小河流治理项目表（200~3000km²）</t>
    <phoneticPr fontId="2" type="noConversion"/>
  </si>
  <si>
    <r>
      <t>附表1-3</t>
    </r>
    <r>
      <rPr>
        <sz val="11"/>
        <color theme="1"/>
        <rFont val="等线"/>
        <family val="2"/>
        <scheme val="minor"/>
      </rPr>
      <t/>
    </r>
  </si>
  <si>
    <r>
      <t>附表1-4</t>
    </r>
    <r>
      <rPr>
        <sz val="11"/>
        <color theme="1"/>
        <rFont val="等线"/>
        <family val="2"/>
        <scheme val="minor"/>
      </rPr>
      <t/>
    </r>
  </si>
  <si>
    <r>
      <t>附表1-5</t>
    </r>
    <r>
      <rPr>
        <sz val="11"/>
        <color theme="1"/>
        <rFont val="等线"/>
        <family val="2"/>
        <scheme val="minor"/>
      </rPr>
      <t/>
    </r>
  </si>
  <si>
    <r>
      <t>附表1-6</t>
    </r>
    <r>
      <rPr>
        <sz val="11"/>
        <color theme="1"/>
        <rFont val="等线"/>
        <family val="2"/>
        <scheme val="minor"/>
      </rPr>
      <t/>
    </r>
  </si>
  <si>
    <t>附表2-1</t>
  </si>
  <si>
    <t>附表2-2</t>
  </si>
  <si>
    <t>附表2-3</t>
  </si>
  <si>
    <t>附表2-4</t>
  </si>
  <si>
    <t>附表2-5</t>
  </si>
  <si>
    <t>附表2-6</t>
  </si>
  <si>
    <t>附表2-7</t>
  </si>
  <si>
    <t>附表2-8</t>
  </si>
  <si>
    <t>附表2-9</t>
  </si>
  <si>
    <t>附表3-1</t>
    <phoneticPr fontId="2" type="noConversion"/>
  </si>
  <si>
    <t>附表3-2</t>
    <phoneticPr fontId="2" type="noConversion"/>
  </si>
  <si>
    <t>附表3-3</t>
    <phoneticPr fontId="2" type="noConversion"/>
  </si>
  <si>
    <t>附表3-4</t>
    <phoneticPr fontId="2" type="noConversion"/>
  </si>
  <si>
    <t>附表4-1</t>
    <phoneticPr fontId="2" type="noConversion"/>
  </si>
  <si>
    <t>附表4-1       水利智慧化建设项目表</t>
    <phoneticPr fontId="2" type="noConversion"/>
  </si>
  <si>
    <t>病险水库除险加固项目表</t>
    <phoneticPr fontId="2" type="noConversion"/>
  </si>
  <si>
    <t>病险闸除险加固项目表</t>
    <phoneticPr fontId="2" type="noConversion"/>
  </si>
  <si>
    <t>中长期
件数</t>
    <phoneticPr fontId="2" type="noConversion"/>
  </si>
  <si>
    <t>附表1-1           主要江河支流治理重点项目表</t>
    <phoneticPr fontId="2" type="noConversion"/>
  </si>
  <si>
    <t>附表1-2           中小河流治理重点项目表</t>
    <phoneticPr fontId="2" type="noConversion"/>
  </si>
  <si>
    <t>省清单新增，灾后薄弱环节</t>
    <phoneticPr fontId="2" type="noConversion"/>
  </si>
  <si>
    <t>附表1-4       病险水库除险加固重点项目表</t>
    <phoneticPr fontId="2" type="noConversion"/>
  </si>
  <si>
    <t>附表1-3            山洪沟治理重点项目表</t>
    <phoneticPr fontId="2" type="noConversion"/>
  </si>
  <si>
    <t>附表2-2         重点水系连通工程建设重点项目表</t>
    <phoneticPr fontId="2" type="noConversion"/>
  </si>
  <si>
    <t>2022-2025</t>
  </si>
  <si>
    <t>附表3-1         水源涵养与水土保持重点项目表</t>
    <phoneticPr fontId="2" type="noConversion"/>
  </si>
  <si>
    <t>附表3-2         重点河湖生态治理与修复重点项目表</t>
    <phoneticPr fontId="2" type="noConversion"/>
  </si>
  <si>
    <t>2026-2035</t>
    <phoneticPr fontId="2" type="noConversion"/>
  </si>
  <si>
    <t>牟定县</t>
  </si>
  <si>
    <t>牟定县防洪排涝提升工程</t>
  </si>
  <si>
    <t>牟定干线</t>
  </si>
  <si>
    <t>牟定县城乡供水一体化工程</t>
  </si>
  <si>
    <t>附表3-4        牟定县美丽河湖及水利风景区建设</t>
  </si>
  <si>
    <t>河道治理长度4.9km，保护人口388人，保护耕地面积0.45万亩，排涝受益面积0.2万亩，河道设计防洪标准10年一遇，主要建设内容：新建防洪堤8km，穿堤建筑物10座，河道清淤疏浚长1km，疏浚0.58万m³</t>
  </si>
  <si>
    <t>坝址以上控制径流面积739km²，总库容1.1132亿m³，最大坝高163.5m，工程规模为大（2）型，总供水量7318万m³，规划灌区涉及乡镇3个 ，新增灌溉面积20.08万亩，改善灌溉面积6.61万亩。工程由枢纽工程、输水工程组成。其中：枢纽工程由拦河坝、溢洪道、导流泄洪隧洞、输水放空隧洞、提水泵站和生态消能电站组成；输水线路由总干管、东干管和北干管组成，总长70.8km。</t>
  </si>
  <si>
    <t>坝址以上控制径流面积75.7km²，总库容0.108亿m³，最大坝高65m，工程规模为中型，总供水量920万m³，规划新增灌溉面积2.0万亩，改善灌溉面积0.5万亩。工程由枢纽工程及引水工程组成，枢纽工程由大坝、溢洪道、输水隧洞组成。</t>
  </si>
  <si>
    <t>2030-2032</t>
  </si>
  <si>
    <t>小土锅箐水库</t>
    <phoneticPr fontId="2" type="noConversion"/>
  </si>
  <si>
    <t>观音塘河至老纳水库引调水工程</t>
    <phoneticPr fontId="2" type="noConversion"/>
  </si>
  <si>
    <t>冷水河至东清水库引调水工程</t>
    <phoneticPr fontId="2" type="noConversion"/>
  </si>
  <si>
    <t>六渡河至新民水库引调水工程</t>
    <phoneticPr fontId="2" type="noConversion"/>
  </si>
  <si>
    <t>定远河至北山寺水库引调水工程</t>
    <phoneticPr fontId="2" type="noConversion"/>
  </si>
  <si>
    <t>龙虎水库至牟定一水厂连通工程</t>
    <phoneticPr fontId="2" type="noConversion"/>
  </si>
  <si>
    <t>水库总库容1120万m³，工程规模为中型，兴利库容803万m³，死库容194万m³，恢复生活供水量42.84万m³，水库清淤量320万m³，清淤后恢复农业灌溉供水量83.16万m³，恢复灌溉面积0.1万亩</t>
  </si>
  <si>
    <t>水库总库容1100万m³，工程规模为中型，兴利库容845万m³，死库容110万m³，水库清淤量200m³，清淤后恢复农业灌溉供水量100万m³，恢复灌溉面积0.2万亩</t>
  </si>
  <si>
    <t>水库总库容1370万m³，工程规模为中型，兴利库容1042万m³，死库容95万m³，水库清淤量250万m³，清淤后恢复农业灌溉供水量155万m³，恢复灌溉面积0.44万亩</t>
  </si>
  <si>
    <t>水库总库容144万m³，工程规模为小（1）型，兴利库容110万m³，死库容14.4万m³，恢复生活供水量0万m³，水库清淤量40万m³，清淤后恢复农业灌溉供水量25.6万m³，恢复灌溉面积0.14万亩</t>
  </si>
  <si>
    <t>水库总库容206万m³，工程规模为小（1）型，兴利库容164万m³，死库容14万m³，水库清淤量45万m³，清淤后恢复农业灌溉供水量31万m³，恢复灌溉面积0.107万亩</t>
  </si>
  <si>
    <t>水库总库容240万m³，工程规模为小（1）型，兴利库容185万m³，死库容24万m³，水库清淤量55万m³，清淤后恢复农业灌溉供水量31万m³，恢复灌溉面积0.054万亩</t>
  </si>
  <si>
    <t>水库总库容295万m³，工程规模为小（1）型，兴利库容236万m³，死库容21.7万m³，恢复生活供水量15.78万m³，水库清淤量65万m³，清淤后恢复农业灌溉供水量27.52万m³，恢复灌溉面积0.061万亩</t>
  </si>
  <si>
    <t>水库总库容282万m³，工程规模为小（1）型，兴利库容223万m³，死库容24万m³，恢复生活供水量15.82万m³，水库清淤量60万m³，清淤后恢复农业灌溉供水量20.18万m³，恢复灌溉面积0.044万亩</t>
  </si>
  <si>
    <t>水库总库容170万m³，工程规模为小（1）型，兴利库容135万m³，死库容15万m³，水库清淤量45万m³，清淤后恢复农业灌溉供水量30万m³，恢复灌溉面积0.078万亩</t>
  </si>
  <si>
    <t>水库总库容140万m³，工程规模为小（1）型，兴利库容90万m³，死库容30万m³，恢复生活供水量5万m³，水库清淤量45万m³，清淤后恢复农业灌溉供水量10万m³，恢复灌溉面积0.02万亩</t>
  </si>
  <si>
    <t>水库总库容110.04万m³，工程规模为小（1）型，兴利库容83万m³，死库容13.44万m³，水库清淤量30万m³，清淤后恢复农业灌溉供水量16.56万m³，恢复灌溉面积0.042万亩</t>
  </si>
  <si>
    <t>水库总库容240万m³，工程规模为小（1）型，兴利库容180万m³，死库容24万m³，恢复生活供水量10.82万m³，水库清淤量60万m³，清淤后恢复农业灌溉供水量25.18万m³，恢复灌溉面积0.058万亩</t>
  </si>
  <si>
    <t>水库总库容183万m³，工程规模为小（1）型，兴利库容153万m³，水库清淤量70万m³，清淤后恢复供水量50万m³，恢复灌溉面积0.1万亩</t>
  </si>
  <si>
    <t>水库总库容180万m³，工程规模为小（1）型，兴利库容129万m³水库清淤量80万m³，清淤后恢复农业灌溉供水量75万m³，恢复灌溉面积0.15万亩</t>
  </si>
  <si>
    <t>水库总库容21万m³，工程规模为小（2）型，兴利库容18万m³，死库容0.8万m³，水库清淤量4.5万m³，清淤后恢复农业灌溉供水量3.7万m³，恢复灌溉面积0.009万亩</t>
  </si>
  <si>
    <t>水库总库容24万m³，工程规模为小（2）型，兴利库容21万m³，死库容0.6万m³，水库清淤量4.5万m³，清淤后恢复农业灌溉供水量3.9万m³，恢复灌溉面积0.008万亩</t>
  </si>
  <si>
    <t>水库总库容18万m³，工程规模为小（2）型，兴利库容14万m³，死库容1.9万m³，水库清淤量4.5万m³，清淤后恢复农业灌溉供水量2.6万m³，恢复灌溉面积0.007万亩</t>
  </si>
  <si>
    <t>水库总库容21万m³，工程规模为小（2）型，兴利库容18万m³，死库容0.7万m³，水库清淤量5.6万m³，清淤后恢复农业灌溉供水量4.9万m³，恢复灌溉面积0.012万亩</t>
  </si>
  <si>
    <t>水库总库容14万m³，工程规模为小（2）型，兴利库容11.3万m³，死库容1万m³，水库清淤量4.5万m³，清淤后恢复农业灌溉供水量3.5万m³，恢复灌溉面积0.014万亩</t>
  </si>
  <si>
    <t>水库总库容18万m³，工程规模为小（2）型，兴利库容15万m³，死库容0.5万m³，水库清淤量4.5万m³，清淤后恢复农业灌溉供水量4万m³，恢复灌溉面积0.011万亩</t>
  </si>
  <si>
    <t>水库总库容12万m³，工程规模为小（2）型，兴利库容10万m³，死库容0.5万m³，水库清淤量4.5万m³，清淤后恢复农业灌溉供水量4万m³，恢复灌溉面积0.014万亩</t>
  </si>
  <si>
    <t>水库总库容23.4万m³，工程规模为小（2）型，兴利库容18万m³，死库容2万m³，水库清淤量5万m³，清淤后恢复农业灌溉供水量3万m³，恢复灌溉面积0.011万亩</t>
  </si>
  <si>
    <t>水库总库容11万m³，工程规模为小（2）型，兴利库容8.5万m³，死库容1万m³，水库清淤量4.5万m³，清淤后恢复农业灌溉供水量3.5万m³，恢复灌溉面积0.014万亩</t>
  </si>
  <si>
    <t>水库总库容15万m³，工程规模为小（2）型，兴利库容13万m³，死库容0.5万m³，水库清淤量4.5万m³，清淤后恢复农业灌溉供水量4万m³，恢复灌溉面积0.01万亩</t>
  </si>
  <si>
    <t>水库总库容24万m³，工程规模为小（2）型，兴利库容20万m³，死库容1万m³，水库清淤量4.5万m³，清淤后恢复农业灌溉供水量3.5万m³，恢复灌溉面积0.079万亩</t>
  </si>
  <si>
    <t>水库总库容43.2万m³，工程规模为小（2）型，兴利库容36万m³，死库容2万m³，水库清淤量8万m³，清淤后恢复农业灌溉供水量6万m³，恢复灌溉面积0.018万亩</t>
  </si>
  <si>
    <t>水库总库容18万m³，工程规模为小（2）型，兴利库容15万m³，死库容0.5万m³，水库清淤量4.5万m³，清淤后恢复农业灌溉供水量4万m³，恢复灌溉面积0.012万亩</t>
  </si>
  <si>
    <t>水库总库容10万m³，工程规模为小（2）型，兴利库容8万m³，死库容0.5万m³，水库清淤量4.5万m³，清淤后恢复农业灌溉供水量4万m³，恢复灌溉面积0.015万亩</t>
  </si>
  <si>
    <t>水库总库容16.5万m³，工程规模为小（2）型，兴利库容14万m³，死库容0.8万m³，水库清淤量4.6万m³，清淤后恢复农业灌溉供水量3.8万m³，恢复灌溉面积0.011万亩</t>
  </si>
  <si>
    <t>水库总库容18万m³，工程规模为小（2）型，兴利库容15万m³，死库容0.5万m³，水库清淤量4.5万m³，清淤后恢复农业灌溉供水量4万m³，恢复灌溉面积0.009万亩</t>
  </si>
  <si>
    <t>水库总库容15.6万m³，工程规模为小（2）型，兴利库容13万m³，死库容1万m³，水库清淤量4.5万m³，清淤后恢复农业灌溉供水量3.5万m³，恢复灌溉面积0.011万亩</t>
  </si>
  <si>
    <t>水库总库容11万m³，工程规模为小（2）型，兴利库容9万m³，死库容0.5万m³，水库清淤量4.5万m³，清淤后恢复农业灌溉供水量4万m³，恢复灌溉面积0.011万亩</t>
  </si>
  <si>
    <t>水库总库容32.98万m³，工程规模为小（2）型，兴利库容25.5万m³，死库容3万m³，水库清淤量7.3万m³，清淤后恢复农业灌溉供水量4.3万m³，恢复灌溉面积0.01万亩</t>
  </si>
  <si>
    <t>水库总库容45.4万m³，工程规模为小（2）型，兴利库容35万m³，死库容5.8万m³，恢复生活供水量3.76万m³，水库清淤量13万m³，清淤后恢复农业灌溉供水量3.44万m³，恢复灌溉面积0.009万亩</t>
  </si>
  <si>
    <t>水库总库容24万m³，工程规模为小（2）型，兴利库容18万m³，死库容3.5万m³，水库清淤量7万m³，清淤后恢复农业灌溉供水量3.5万m³，恢复灌溉面积0.008万亩</t>
  </si>
  <si>
    <t>水库总库容12.8万m³，工程规模为小（2）型，兴利库容9.4万m³，死库容1.6万m³，水库清淤量4.5万m³，清淤后恢复农业灌溉供水量2.9万m³，恢复灌溉面积0.012万亩</t>
  </si>
  <si>
    <t>水库总库容30万m³，工程规模为小（2）型，兴利库容22.5万m³，死库容3万m³，恢复生活供水量0.72万m³，水库清淤量8万m³，清淤后恢复农业灌溉供水量4.28万m³，恢复灌溉面积0.01万亩</t>
  </si>
  <si>
    <t>水库总库容60万m³，工程规模为小（2）型，兴利库容48万m³，死库容6万m³，水库清淤量15万m³，清淤后恢复农业灌溉供水量9万m³，恢复灌溉面积0.027万亩</t>
  </si>
  <si>
    <t>水库总库容29.5万m³，工程规模为小（2）型，兴利库容24.23万m³，死库容1.1万m³，水库清淤量9万m³，清淤后恢复农业灌溉供水量7.9万m³，恢复灌溉面积0.017万亩</t>
  </si>
  <si>
    <t>水库总库容10万m³，工程规模为小（2）型，兴利库容8万m³，死库容0.5万m³，水库清淤量4.6万m³，清淤后恢复农业灌溉供水量4.1万m³，恢复灌溉面积0.011万亩</t>
  </si>
  <si>
    <t>水库总库容15.6万m³，工程规模为小（2）型，兴利库容12万m³，死库容1.5万m³，水库清淤量4.5万m³，清淤后恢复农业灌溉供水量3万m³，恢复灌溉面积0.008万亩</t>
  </si>
  <si>
    <t>水库总库容20万m³，工程规模为小（2）型，兴利库容16.5万m³，死库容1万m³，水库清淤量4.6万m³，清淤后恢复农业灌溉供水量3.6万m³，恢复灌溉面积0.011万亩</t>
  </si>
  <si>
    <t>水库总库容11.5万m³，工程规模为小（2）型，兴利库容9.6万m³，死库容0.5万m³，水库清淤量4.5万m³，清淤后恢复农业灌溉供水量4万m³，恢复灌溉面积0.014万亩</t>
  </si>
  <si>
    <t>水库总库容12万m³，工程规模为小（2）型，兴利库容10万m³，死库容0.5万m³，水库清淤量3万m³，清淤后恢复农业灌溉供水量2.5万m³，恢复灌溉面积0.006万亩</t>
  </si>
  <si>
    <t>水库总库容24.5万m³，工程规模为小（2）型，兴利库容20万m³，死库容1万m³，水库清淤量5万m³，清淤后恢复农业灌溉供水量4万m³，恢复灌溉面积0.01万亩</t>
  </si>
  <si>
    <t>水库总库容31万m³，工程规模为小（2）型，兴利库容25.4万m³，死库容1.4万m³，水库清淤量6万m³，清淤后恢复农业灌溉供水量4.6万m³，恢复灌溉面积0.013万亩</t>
  </si>
  <si>
    <t>水库总库容10万m³，工程规模为小（2）型，兴利库容7.72万m³，死库容1万m³，水库清淤量4.5万m³，清淤后恢复农业灌溉供水量3.5万m³，恢复灌溉面积0.009万亩</t>
  </si>
  <si>
    <t>水库总库容12万m³，工程规模为小（2）型，兴利库容10万m³，死库容0.5万m³，水库清淤量5.6万m³，清淤后恢复农业灌溉供水量5.1万m³，恢复灌溉面积0.013万亩</t>
  </si>
  <si>
    <t>水库总库容17.42万m³，工程规模为小（2）型，兴利库容14.5万m³，死库容1万m³，水库清淤量4万m³，清淤后恢复农业灌溉供水量3万m³，恢复灌溉面积0.007万亩</t>
  </si>
  <si>
    <t>水库总库容25.7万m³，工程规模为小（2）型，兴利库容20万m³，死库容3万m³，水库清淤量6.3万m³，清淤后恢复农业灌溉供水量3.3万m³，恢复灌溉面积0.008万亩</t>
  </si>
  <si>
    <t>水库总库容37.44万m³，工程规模为小（2）型，兴利库容28.8万m³，死库容3.64万m³，水库清淤量10万m³，清淤后恢复农业灌溉供水量6.36万m³，恢复灌溉面积0.014万亩</t>
  </si>
  <si>
    <t>水库总库容10万m³，工程规模为小（2）型，兴利库容7.6万m³，死库容1.2万m³，水库清淤量4.5万m³，清淤后恢复农业灌溉供水量3.3万m³，恢复灌溉面积0.012万亩</t>
  </si>
  <si>
    <t>水库总库容17.6万m³，工程规模为小（2）型，兴利库容15万m³，死库容0.6万m³，水库清淤量4.6万m³，清淤后恢复农业灌溉供水量4万m³，恢复灌溉面积0.013万亩</t>
  </si>
  <si>
    <t>水库总库容15.9万m³，工程规模为小（2）型，兴利库容12万m³，死库容1.75万m³，水库清淤量4.5万m³，清淤后恢复农业灌溉供水量2.75万m³，恢复灌溉面积0.01万亩</t>
  </si>
  <si>
    <t>水库总库容25.63万m³，工程规模为小（2）型，兴利库容20万m³，死库容2万m³，水库清淤量5.5万m³，清淤后恢复农业灌溉供水量3.5万m³，恢复灌溉面积0.01万亩</t>
  </si>
  <si>
    <t>水库总库容40万m³，工程规模为小（2）型，兴利库容30万m³，死库容4万m³，恢复生活供水量1.72万m³，水库清淤量10万m³，清淤后恢复农业灌溉供水量4.28万m³，恢复灌溉面积0.011万亩</t>
  </si>
  <si>
    <t>水库总库容39万m³，工程规模为小（2）型，兴利库容30万m³，死库容4万m³，恢复生活供水量0.42万m³，水库清淤量9万m³，清淤后恢复农业灌溉供水量4.58万m³，恢复灌溉面积0.011万亩</t>
  </si>
  <si>
    <t>水库总库容18.2万m³，工程规模为小（2）型，兴利库容15万m³，死库容1万m³，水库清淤量5.6万m³，清淤后恢复农业灌溉供水量4.6万m³，恢复灌溉面积0.014万亩</t>
  </si>
  <si>
    <t>水库总库容67.5万m³，工程规模为小（2）型，兴利库容52万m³，死库容8万m³，水库清淤量20万m³，清淤后恢复农业灌溉供水量12万m³，恢复灌溉面积0.028万亩</t>
  </si>
  <si>
    <t>水库总库容31.69万m³，工程规模为小（2）型，兴利库容24.57万m³，死库容3万m³，恢复生活供水量3.47万m³，水库清淤量8万m³，清淤后恢复农业灌溉供水量1.53万m³，恢复灌溉面积0.005万亩</t>
  </si>
  <si>
    <t>水库总库容29.49万m³，工程规模为小（2）型，兴利库容25万m³，死库容1万m³，水库清淤量6万m³，清淤后恢复农业灌溉供水量5万m³，恢复灌溉面积0.01万亩</t>
  </si>
  <si>
    <t>水库总库容15.22万m³，工程规模为小（2）型，兴利库容12万m³，死库容1万m³，水库清淤量5.6万m³，清淤后恢复农业灌溉供水量4.6万m³，恢复灌溉面积0.012万亩</t>
  </si>
  <si>
    <t>水库总库容21.2万m³，工程规模为小（2）型，兴利库容18万m³，死库容1万m³，水库清淤量4.6万m³，清淤后恢复农业灌溉供水量3.6万m³，恢复灌溉面积0.009万亩</t>
  </si>
  <si>
    <t>水库总库容15.02万m³，工程规模为小（2）型，兴利库容13万m³，死库容0.5万m³，水库清淤量4.6万m³，清淤后恢复农业灌溉供水量4.1万m³，恢复灌溉面积0.011万亩</t>
  </si>
  <si>
    <t>水库总库容17万m³，工程规模为小（2）型，兴利库容13万m³，死库容2万m³，水库清淤量4.5万m³，清淤后恢复农业灌溉供水量2.5万m³，恢复灌溉面积0.008万亩</t>
  </si>
  <si>
    <t>水库总库容12.5万m³，工程规模为小（2）型，兴利库容10万m³，死库容0.75万m³，水库清淤量4.5万m³，清淤后恢复农业灌溉供水量3.75万m³，恢复灌溉面积0.009万亩</t>
  </si>
  <si>
    <t>水库总库容36.9万m³，工程规模为小（2）型，兴利库容30.5万m³，死库容2.6万m³，水库清淤量10万m³，清淤后恢复农业灌溉供水量7.4万m³，恢复灌溉面积0.019万亩</t>
  </si>
  <si>
    <t>水库总库容32.5万m³，工程规模为小（2）型，兴利库容24.5万m³，死库容3.5万m³，水库清淤量7.5万m³，清淤后恢复农业灌溉供水量4万m³，恢复灌溉面积0.011万亩</t>
  </si>
  <si>
    <t>水库总库容12万m³，工程规模为小（2）型，兴利库容10万m³，死库容0.6万m³，水库清淤量4.5万m³，清淤后恢复农业灌溉供水量3.9万m³，恢复灌溉面积0.014万亩</t>
  </si>
  <si>
    <t>水库总库容23.8万m³，工程规模为小（2）型，兴利库容18.3万m³，死库容2万m³，水库清淤量5万m³，清淤后恢复农业灌溉供水量3万m³，恢复灌溉面积0.007万亩</t>
  </si>
  <si>
    <t>水库总库容21.5万m³，工程规模为小（2）型，兴利库容16.5万m³，死库容2.5万m³，水库清淤量5.2万m³，清淤后恢复农业灌溉供水量2.7万m³，恢复灌溉面积0.009万亩</t>
  </si>
  <si>
    <t>水库总库容12万m³，工程规模为小（2）型，兴利库容10万m³，死库容0.5万m³，水库清淤量4.6万m³，清淤后恢复农业灌溉供水量4.1万m³，恢复灌溉面积0.01万亩</t>
  </si>
  <si>
    <t>水库总库容15万m³，工程规模为小（2）型，兴利库容12万m³，死库容0.8万m³，水库清淤量4.5万m³，清淤后恢复农业灌溉供水量3.7万m³，恢复灌溉面积0.01万亩</t>
  </si>
  <si>
    <t>水库总库容26万m³，工程规模为小（2）型，兴利库容20万m³，死库容2.5万m³，水库清淤量6万m³，清淤后恢复农业灌溉供水量3.5万m³，恢复灌溉面积0.01万亩</t>
  </si>
  <si>
    <t>水库总库容10.01万m³，工程规模为小（2）型，兴利库容8.2万m³，死库容0.6万m³，水库清淤量4.6万m³，清淤后恢复农业灌溉供水量4万m³，恢复灌溉面积0.009万亩</t>
  </si>
  <si>
    <t>水库总库容10万m³，工程规模为小（2）型，兴利库容8万m³，死库容1万m³，水库清淤量4.6万m³，清淤后恢复农业灌溉供水量3.6万m³，恢复灌溉面积0.009万亩</t>
  </si>
  <si>
    <t>水库总库容14万m³，工程规模为小（2）型，兴利库容12万m³，死库容0.5万m³，水库清淤量4.5万m³，清淤后恢复农业灌溉供水量4万m³，恢复灌溉面积0.013万亩</t>
  </si>
  <si>
    <t>水库总库容12.6万m³，工程规模为小（2）型，兴利库容10万m³，死库容1万m³，水库清淤量4.6万m³，清淤后恢复农业灌溉供水量3.6万m³，恢复灌溉面积0.011万亩</t>
  </si>
  <si>
    <t>新增覆盖人口37111人</t>
  </si>
  <si>
    <t>牟定县城镇供水一体化建设项目主要解决牟定7个乡镇的集镇生活用水、农村生活用水及部分企业用水问题，主要包括取水工程、输水工程、水厂工程、配水工程。</t>
  </si>
  <si>
    <t>2024-2025</t>
    <phoneticPr fontId="2" type="noConversion"/>
  </si>
  <si>
    <t>大海波至庆丰水库调水工程</t>
    <phoneticPr fontId="2" type="noConversion"/>
  </si>
  <si>
    <t>牟定县</t>
    <phoneticPr fontId="2" type="noConversion"/>
  </si>
  <si>
    <t>金沙江水资源配置工程（牟定线）</t>
    <phoneticPr fontId="2" type="noConversion"/>
  </si>
  <si>
    <t>楚雄州智慧水利建设项目-牟定县</t>
    <phoneticPr fontId="2" type="noConversion"/>
  </si>
  <si>
    <t>新建</t>
    <phoneticPr fontId="2" type="noConversion"/>
  </si>
  <si>
    <t>安乐乡</t>
    <phoneticPr fontId="2" type="noConversion"/>
  </si>
  <si>
    <t>龙川江</t>
  </si>
  <si>
    <t>牟定县龙川河治理工程三期河道治理工程（北山寺至光法寺段）</t>
    <phoneticPr fontId="2" type="noConversion"/>
  </si>
  <si>
    <t>河道治理长度2.95km，保护人口17000人，保护耕地面积1.2万亩，设计防洪标准10年一遇。主要建设内容：新建防洪堤5.9km，穿堤建筑物12座，河道清淤疏浚长2.95km，疏浚4.43万m³</t>
  </si>
  <si>
    <t>牟定县龙川河治理工程三期河道治理工程（光法寺至土地庙段）</t>
  </si>
  <si>
    <t>河道治理长度3.49km，保护人口7460人，保护耕地面积0.53万亩，设计防洪标准10年一遇。主要建设内容：新建防洪堤6.98km，穿堤建筑物14座，河道清淤疏浚长3.49km，疏浚5.24万m³</t>
  </si>
  <si>
    <t>河道治理长度5.32km，保护人口2450人，保护耕地面积0.38万亩，设计防洪标准10年一遇。主要建设内容：新建堤防、河道清淤</t>
  </si>
  <si>
    <t>河道治理长度6.46km，保护人口2560人，保护耕地面积0.5万亩，设计防洪标准10年一遇。主要建设内容：新建防洪堤5.9km，穿堤建筑物12座，河道清淤疏浚长2.95km，疏浚4.43万m³</t>
    <phoneticPr fontId="2" type="noConversion"/>
  </si>
  <si>
    <t>河道治理长度12.7km，保护人口3300人，保护耕地面积0.25万亩，设计防洪标准10年一遇。主要建设内容：新建防洪堤12.7km，加固堤防3.8km，新建护岸4.2km</t>
    <phoneticPr fontId="2" type="noConversion"/>
  </si>
  <si>
    <t>河道治理长度8.2km，保护人口3.8万人，保护耕地面积2.17万亩，设计防洪标准10年一遇。主要建设内容：新建防洪堤10.8km，加固堤防3.1km</t>
    <phoneticPr fontId="2" type="noConversion"/>
  </si>
  <si>
    <t>牟定县乐利冲山洪沟治理工程</t>
    <phoneticPr fontId="2" type="noConversion"/>
  </si>
  <si>
    <t>牟定县谢家村山洪沟治理工程</t>
    <phoneticPr fontId="2" type="noConversion"/>
  </si>
  <si>
    <t>牟定县长冲山洪沟治理工程</t>
    <phoneticPr fontId="2" type="noConversion"/>
  </si>
  <si>
    <t>牟定县老纳山洪沟治理工程</t>
    <phoneticPr fontId="2" type="noConversion"/>
  </si>
  <si>
    <t>牟定县彭家山洪沟治理工程</t>
    <phoneticPr fontId="2" type="noConversion"/>
  </si>
  <si>
    <t>甸心河</t>
    <phoneticPr fontId="2" type="noConversion"/>
  </si>
  <si>
    <t>冷水河</t>
    <phoneticPr fontId="2" type="noConversion"/>
  </si>
  <si>
    <t>猫街河</t>
    <phoneticPr fontId="2" type="noConversion"/>
  </si>
  <si>
    <t>博德河</t>
    <phoneticPr fontId="2" type="noConversion"/>
  </si>
  <si>
    <t>祭龙河</t>
    <phoneticPr fontId="2" type="noConversion"/>
  </si>
  <si>
    <t>古岩河</t>
    <phoneticPr fontId="2" type="noConversion"/>
  </si>
  <si>
    <t>大力歪河</t>
    <phoneticPr fontId="2" type="noConversion"/>
  </si>
  <si>
    <t>六渡河</t>
    <phoneticPr fontId="2" type="noConversion"/>
  </si>
  <si>
    <t>观音堂河</t>
    <phoneticPr fontId="2" type="noConversion"/>
  </si>
  <si>
    <t>阿橄榄</t>
    <phoneticPr fontId="2" type="noConversion"/>
  </si>
  <si>
    <t>小古岩</t>
    <phoneticPr fontId="2" type="noConversion"/>
  </si>
  <si>
    <t>官河</t>
    <phoneticPr fontId="2" type="noConversion"/>
  </si>
  <si>
    <t>凹波罗箐</t>
    <phoneticPr fontId="2" type="noConversion"/>
  </si>
  <si>
    <t>马厂</t>
    <phoneticPr fontId="2" type="noConversion"/>
  </si>
  <si>
    <t>杜家庄2#</t>
    <phoneticPr fontId="2" type="noConversion"/>
  </si>
  <si>
    <t>新田河</t>
    <phoneticPr fontId="2" type="noConversion"/>
  </si>
  <si>
    <t>柳树桥</t>
    <phoneticPr fontId="2" type="noConversion"/>
  </si>
  <si>
    <t>八道河</t>
    <phoneticPr fontId="2" type="noConversion"/>
  </si>
  <si>
    <t>伏龙基</t>
    <phoneticPr fontId="2" type="noConversion"/>
  </si>
  <si>
    <t>邓家冲</t>
    <phoneticPr fontId="2" type="noConversion"/>
  </si>
  <si>
    <t>高河</t>
    <phoneticPr fontId="2" type="noConversion"/>
  </si>
  <si>
    <t>杜家庄1#</t>
    <phoneticPr fontId="2" type="noConversion"/>
  </si>
  <si>
    <t>乐利冲</t>
    <phoneticPr fontId="2" type="noConversion"/>
  </si>
  <si>
    <t>附表2-1       重点水源工程建设重点项目表</t>
    <phoneticPr fontId="2" type="noConversion"/>
  </si>
  <si>
    <t>续建</t>
  </si>
  <si>
    <t>坝址以上控制径流面积14.1km²，总库容0.0128亿m³，最大坝高34m，小（1）型总供水量115万m³，规划灌区涉及乡镇1个 ，新增灌溉面积0.19万亩，改善灌溉面积0.06万亩。工程由枢纽工程及配套工程组成，枢纽工程由大坝、溢洪道、输水隧洞组成。</t>
  </si>
  <si>
    <t>小黑箐水库</t>
  </si>
  <si>
    <t>坝址以上控制径流面积6km²，总库容0.011亿m³，最大坝高30.9m，小（1）型总供水量79万m³，规划灌区涉及乡镇1个 ，新增灌溉面积0.14万亩，改善灌溉面积0.09万亩。工程由枢纽工程及配套工程组成，枢纽工程由大坝、溢洪道、输水隧洞组成。</t>
  </si>
  <si>
    <t>大力歪水库</t>
  </si>
  <si>
    <t>坝址以上控制径流面积33km²，总库容0.0117亿m³，最大坝高29.2m，小（1）型总供水量82万m³，规划灌区涉及乡镇1个 ，新增灌溉面积0.19万亩，改善灌溉面积0.17万亩。工程由枢纽工程及配套工程组成，枢纽工程由大坝、溢洪道、输水隧洞组成。</t>
  </si>
  <si>
    <t>双河水库扩建</t>
  </si>
  <si>
    <t>改扩建</t>
  </si>
  <si>
    <t>坝址以上控制径流面积17km²，总库容0.0123亿m³，最大坝高26.7m，小（1）型总供水量97万m³，规划灌区涉及乡镇1个 ，新增灌溉面积0.14万亩，改善灌溉面积0.25万亩。工程由枢纽工程及配套工程组成，枢纽工程由大坝、溢洪道、输水隧洞组成。</t>
  </si>
  <si>
    <t>坝址以上控制径流面积7km²，总库容0.0131亿m³，最大坝高25.3m，小（1）型总供水量114万m³，规划灌区涉及乡镇1个 ，新增灌溉面积0.06万亩，改善灌溉面积0.06万亩。工程由枢纽工程及配套工程组成，枢纽工程由大坝、溢洪道、输水隧洞组成。</t>
  </si>
  <si>
    <t>坝址以上控制径流面积7km²，总库容0.011亿m³，最大坝高30m，小（1）型总供水量96万m³，规划灌区涉及乡镇1个 ，新增灌溉面积0.13万亩，改善灌溉面积0.09万亩。工程由枢纽工程及配套工程组成，枢纽工程由大坝、溢洪道、输水隧洞组成。</t>
  </si>
  <si>
    <t>小九龙水库扩建</t>
  </si>
  <si>
    <t>坝址以上控制径流面积6km²，总库容0.0103亿m³，最大坝高30m，小（1）型总供水量90万m³，规划灌区涉及乡镇1个 ，新增灌溉面积0.17万亩，改善灌溉面积0.11万亩。工程由枢纽工程及配套工程组成，枢纽工程由大坝、溢洪道、输水隧洞组成。</t>
  </si>
  <si>
    <t>坝址以上控制径流面积6km²，总库容0.0109亿m³，最大坝高30m，小（1）型总供水量95万m³，规划灌区涉及乡镇1个 ，新增灌溉面积0.18万亩，改善灌溉面积0.12万亩。工程由枢纽工程及配套工程组成，枢纽工程由大坝、溢洪道、输水隧洞组成。</t>
  </si>
  <si>
    <t>坝址以上控制径流面积10km²，总库容0.0137亿m³，最大坝高39m，小（1）型总供水量120万m³，规划灌区涉及乡镇1个 ，新增灌溉面积0.22万亩，改善灌溉面积0.15万亩。工程由枢纽工程及配套工程组成，枢纽工程由大坝、溢洪道、输水隧洞组成。</t>
  </si>
  <si>
    <t>陡箐河水库</t>
  </si>
  <si>
    <t>坝址以上控制径流面积7km²，总库容0.012亿m³，最大坝高40m，小（1）型总供水量105万m³，规划灌区涉及乡镇1个 ，新增灌溉面积0.2万亩，改善灌溉面积0.13万亩。工程由枢纽工程及配套工程组成，枢纽工程由大坝、溢洪道、输水隧洞组成。</t>
  </si>
  <si>
    <t>秧田箐水库</t>
  </si>
  <si>
    <t>坝址以上控制径流面积9km²，总库容0.0108亿m³，最大坝高44m，小（1）型总供水量95万m³，规划灌区涉及乡镇1个 ，新增灌溉面积0.18万亩，改善灌溉面积0.12万亩。工程由枢纽工程及配套工程组成，枢纽工程由大坝、溢洪道、输水隧洞组成。</t>
  </si>
  <si>
    <t>双叉箐水库</t>
  </si>
  <si>
    <t>坝址以上控制径流面积10km²，总库容0.0169亿m³，最大坝高50m，小（1）型总供水量148万m³，规划灌区涉及乡镇1个 ，新增灌溉面积0.28万亩，改善灌溉面积0.18万亩。工程由枢纽工程及配套工程组成，枢纽工程由大坝、溢洪道、输水隧洞组成。</t>
  </si>
  <si>
    <t>象鼻箐水库</t>
  </si>
  <si>
    <t>坝址以上控制径流面积9km²，总库容0.0108亿m³，最大坝高32m，小（1）型总供水量73万m³，规划灌区涉及乡镇1个 ，新增灌溉面积0.17万亩，改善灌溉面积0.19万亩。工程由枢纽工程及配套工程组成，枢纽工程由大坝、溢洪道、输水隧洞组成。</t>
  </si>
  <si>
    <t>六渡河水库</t>
    <phoneticPr fontId="2" type="noConversion"/>
  </si>
  <si>
    <t>坝址以上控制径流面积66km²，总库容0.065亿m³，最大坝高55m，小（1）型总供水量505万m³，规划灌区涉及乡镇1个 ，新增灌溉面积1.0万亩，改善灌溉面积0.1万亩。工程由枢纽工程及配套工程组成，枢纽工程由大坝、溢洪道、输水隧洞组成。</t>
    <phoneticPr fontId="2" type="noConversion"/>
  </si>
  <si>
    <t>观音塘河水库</t>
    <phoneticPr fontId="2" type="noConversion"/>
  </si>
  <si>
    <t>坝址以上控制径流面积77.5km²，总库容0.093亿m³，最大坝高75m，小（1）型总供水量855万m³，规划灌区涉及乡镇2个 ，新增灌溉面积1.3万亩，改善灌溉面积0.5万亩。工程由枢纽工程及配套工程组成，枢纽工程由大坝、溢洪道、输水隧洞组成。</t>
    <phoneticPr fontId="2" type="noConversion"/>
  </si>
  <si>
    <t>平地水库</t>
    <phoneticPr fontId="2" type="noConversion"/>
  </si>
  <si>
    <t>坝址以上控制径流面积21km²，总库容0.021亿m³，最大坝高50m，小（1）型总供水量155万m³，规划灌区涉及乡镇1个 ，新增灌溉面积0.3万亩。工程由枢纽工程及配套工程组成，枢纽工程由大坝、溢洪道、输水隧洞组成。</t>
    <phoneticPr fontId="2" type="noConversion"/>
  </si>
  <si>
    <t>洗澡河水库</t>
  </si>
  <si>
    <t>坝址以上控制径流面积10km²，总库容0.0125亿m³，最大坝高35m，小（1）型总供水量123万m³，规划灌区涉及乡镇1个 ，新增灌溉面积0.2万亩，改善灌溉面积0.12万亩。工程由枢纽工程及配套工程组成，枢纽工程由大坝、溢洪道、输水隧洞组成。</t>
    <phoneticPr fontId="2" type="noConversion"/>
  </si>
  <si>
    <t>牟定县观音塘河调水工程</t>
  </si>
  <si>
    <t>省级清单新增，可研待审批</t>
    <phoneticPr fontId="2" type="noConversion"/>
  </si>
  <si>
    <t>牟定县小黑箐水库调水工程</t>
  </si>
  <si>
    <t>牟定县小土锅箐水库调水工程</t>
  </si>
  <si>
    <t>牟定县高泉闸水库调水工程</t>
  </si>
  <si>
    <t>蟠猫河至新民水库至中峰水库连通工程</t>
  </si>
  <si>
    <t>取水口断面径流量4800万m³，取水流量0.38m³/s，供水线路长度16.11km，总供水量1204万m³，供水范围：戌街、安乐工业园区采矿企业用水及规模化农业产业用水，改善灌溉面积10万亩</t>
    <phoneticPr fontId="2" type="noConversion"/>
  </si>
  <si>
    <t>牟定县中屯水库至蟠猫、安乐、戌街连通工程</t>
    <phoneticPr fontId="2" type="noConversion"/>
  </si>
  <si>
    <t>取水口断面径流量3540万m³，取水流量0.7m³/s，供水线路长度112.34km，总供水量1889万m³，供水范围：蟠猫、安乐、戌街，石油储备三期工程云南楚雄项目生产用水供水人口5.1万人，新增灌溉面积0.75万亩，改善灌溉面积1.5568万亩</t>
    <phoneticPr fontId="2" type="noConversion"/>
  </si>
  <si>
    <t>牟定县共和水库至双龙闸水库连通工程</t>
    <phoneticPr fontId="2" type="noConversion"/>
  </si>
  <si>
    <t>中屯水库至龙虎水库连通工程</t>
  </si>
  <si>
    <t>取水口断面径流量3540万m³，取水流量0.62m³/s，供水线路长度12km，总供水量1654万m³，供水范围：共和供水人口5.315万人，新增灌溉面积0.32万亩，改善灌溉面积1.56万亩</t>
  </si>
  <si>
    <t>新桥至新民水库连通工程</t>
  </si>
  <si>
    <t>小石门水库至中屯水库调水工程</t>
    <phoneticPr fontId="2" type="noConversion"/>
  </si>
  <si>
    <t>续建</t>
    <phoneticPr fontId="2" type="noConversion"/>
  </si>
  <si>
    <t>中长期</t>
    <phoneticPr fontId="2" type="noConversion"/>
  </si>
  <si>
    <t>州级</t>
    <phoneticPr fontId="2" type="noConversion"/>
  </si>
  <si>
    <t>2026-2035</t>
    <phoneticPr fontId="2" type="noConversion"/>
  </si>
  <si>
    <t>2026-2030</t>
    <phoneticPr fontId="2" type="noConversion"/>
  </si>
  <si>
    <t>牟定县牟定河生态空间保护与修复工程</t>
  </si>
  <si>
    <t>大跃进水库小流域生态保护与修复工程</t>
  </si>
  <si>
    <t>庆丰湖（庆丰水库）水生态治理与修复工程</t>
  </si>
  <si>
    <t>牟定县小石门水库径流区生态空间保护与修复工程</t>
  </si>
  <si>
    <t>双龙闸水库水生态治理与修复工程</t>
  </si>
  <si>
    <t>龙丰水库水生态治理与修复工程</t>
  </si>
  <si>
    <t>红豆树水库水生态治理与修复工程</t>
  </si>
  <si>
    <t>高泉闸水库水生态治理与修复工程</t>
  </si>
  <si>
    <t>龙虎水库水生态治理与修复工程</t>
  </si>
  <si>
    <t>中锋水库水生态保护与修复工程</t>
  </si>
  <si>
    <t>中屯水库水生态治理与修复工程</t>
  </si>
  <si>
    <t>附表2-4         城市备用水源工程建设重点项目表</t>
    <phoneticPr fontId="2" type="noConversion"/>
  </si>
  <si>
    <t>附表2-6         中型灌区续建配套与现代化改造重点项目表</t>
    <phoneticPr fontId="2" type="noConversion"/>
  </si>
  <si>
    <t>附表2-7         水库清淤增效工程重点项目表</t>
    <phoneticPr fontId="2" type="noConversion"/>
  </si>
  <si>
    <t>附表2-9         城乡供水一体化工程建设项目表</t>
    <phoneticPr fontId="2" type="noConversion"/>
  </si>
  <si>
    <t>牟定县共和中型灌区调水工程</t>
  </si>
  <si>
    <t>牟定县共和中型灌区调水工程主要解决新桥镇、江坡镇、共和镇的工业园区用水、特色农业产业园区用水及居民生活用水。</t>
    <phoneticPr fontId="2" type="noConversion"/>
  </si>
  <si>
    <t>专债项目</t>
    <phoneticPr fontId="2" type="noConversion"/>
  </si>
  <si>
    <t>输水主管总长7.0km，设计流量0.85m³/s，采用DN1020螺旋钢管。从中屯水库输水泄洪隧洞输水出口处新建取水口起，沿途经过中屯村、烂泥箐、罗哨、大跃进水库至龙虎水库结束。</t>
    <phoneticPr fontId="2" type="noConversion"/>
  </si>
  <si>
    <t>牟定县勐岗河中屯水库至蟠猫段治理项目</t>
    <phoneticPr fontId="2" type="noConversion"/>
  </si>
  <si>
    <t>勐岗河</t>
  </si>
  <si>
    <t>牟定县龙川河北山寺水库至习大河段治理项目</t>
    <phoneticPr fontId="2" type="noConversion"/>
  </si>
  <si>
    <t>龙川河</t>
  </si>
  <si>
    <t>紫甸河牟定县新房段河道治理项目</t>
    <phoneticPr fontId="2" type="noConversion"/>
  </si>
  <si>
    <t>紫甸河</t>
  </si>
  <si>
    <t>勐岗河牟定县朵苴村至朵基段河道治理工程</t>
    <phoneticPr fontId="2" type="noConversion"/>
  </si>
  <si>
    <t>与北山寺水库至习大河段重复</t>
    <phoneticPr fontId="2" type="noConversion"/>
  </si>
  <si>
    <t>牟定县甸心河山洪沟治理工程</t>
    <phoneticPr fontId="2" type="noConversion"/>
  </si>
  <si>
    <t>省清单新增，灾后薄弱环节，不含朵苴村至朵基段，但剩余部分在姚安境内</t>
    <phoneticPr fontId="2" type="noConversion"/>
  </si>
  <si>
    <t>孟家湾至庙山段已治理，本次治理上段和丰闸至孟家湾段</t>
    <phoneticPr fontId="2" type="noConversion"/>
  </si>
  <si>
    <t>牟定县冷水河山洪沟治理工程</t>
    <phoneticPr fontId="2" type="noConversion"/>
  </si>
  <si>
    <t>不含舍人村段已治理段</t>
    <phoneticPr fontId="2" type="noConversion"/>
  </si>
  <si>
    <t>不含尾端新甸村段已治理段</t>
    <phoneticPr fontId="2" type="noConversion"/>
  </si>
  <si>
    <t>牟定县祭龙河山洪沟治理工程</t>
    <phoneticPr fontId="2" type="noConversion"/>
  </si>
  <si>
    <t>牟定县古岩河山洪沟治理工程</t>
    <phoneticPr fontId="2" type="noConversion"/>
  </si>
  <si>
    <t>中长期</t>
  </si>
  <si>
    <t>牟定县大力歪河山洪沟治理工程</t>
    <phoneticPr fontId="2" type="noConversion"/>
  </si>
  <si>
    <t>不含起家村段已治理段</t>
    <phoneticPr fontId="2" type="noConversion"/>
  </si>
  <si>
    <t>牟定县阿橄榄山洪沟治理工程</t>
    <phoneticPr fontId="2" type="noConversion"/>
  </si>
  <si>
    <t>三道河</t>
  </si>
  <si>
    <t>衣足郎箐朱家段</t>
    <phoneticPr fontId="2" type="noConversion"/>
  </si>
  <si>
    <t>衣足郎箐</t>
  </si>
  <si>
    <t>牟定县王家村山洪沟治理工程</t>
    <phoneticPr fontId="2" type="noConversion"/>
  </si>
  <si>
    <t>大龙箐</t>
  </si>
  <si>
    <t>牟定河首端，可合并至龙川河</t>
    <phoneticPr fontId="2" type="noConversion"/>
  </si>
  <si>
    <t>牟定河</t>
    <phoneticPr fontId="2" type="noConversion"/>
  </si>
  <si>
    <t>大箐</t>
    <phoneticPr fontId="2" type="noConversion"/>
  </si>
  <si>
    <t>小蒙恩村段</t>
    <phoneticPr fontId="2" type="noConversion"/>
  </si>
  <si>
    <t>新房子至大板桥</t>
    <phoneticPr fontId="2" type="noConversion"/>
  </si>
  <si>
    <t>龙潭箐</t>
    <phoneticPr fontId="2" type="noConversion"/>
  </si>
  <si>
    <t>顶头箐</t>
    <phoneticPr fontId="2" type="noConversion"/>
  </si>
  <si>
    <t>箐头至太平村</t>
    <phoneticPr fontId="2" type="noConversion"/>
  </si>
  <si>
    <t>三家村以上</t>
    <phoneticPr fontId="2" type="noConversion"/>
  </si>
  <si>
    <t>牟定县凹波罗箐山洪沟治理工程</t>
    <phoneticPr fontId="2" type="noConversion"/>
  </si>
  <si>
    <t>凹波罗箐至刘凹子</t>
    <phoneticPr fontId="2" type="noConversion"/>
  </si>
  <si>
    <t>老纳河</t>
    <phoneticPr fontId="2" type="noConversion"/>
  </si>
  <si>
    <t>老纳水库上下游及海田村附件山洪沟</t>
    <phoneticPr fontId="2" type="noConversion"/>
  </si>
  <si>
    <t>卫星水库上下游</t>
    <phoneticPr fontId="2" type="noConversion"/>
  </si>
  <si>
    <t>小河</t>
    <phoneticPr fontId="2" type="noConversion"/>
  </si>
  <si>
    <t>张元冲到冲水倒</t>
    <phoneticPr fontId="2" type="noConversion"/>
  </si>
  <si>
    <t>牟定县新田河山洪沟治理工程</t>
    <phoneticPr fontId="2" type="noConversion"/>
  </si>
  <si>
    <t>李树桥净龙箐汇口，必要性不足</t>
    <phoneticPr fontId="2" type="noConversion"/>
  </si>
  <si>
    <t>牟定县伏龙基山洪沟治理工程</t>
    <phoneticPr fontId="2" type="noConversion"/>
  </si>
  <si>
    <t>大冲下村到伏龙基</t>
    <phoneticPr fontId="2" type="noConversion"/>
  </si>
  <si>
    <t>牟定县桃苴山洪沟治理工程</t>
    <phoneticPr fontId="2" type="noConversion"/>
  </si>
  <si>
    <t>岔河</t>
    <phoneticPr fontId="2" type="noConversion"/>
  </si>
  <si>
    <t>岔河全段</t>
    <phoneticPr fontId="2" type="noConversion"/>
  </si>
  <si>
    <t>保窝铺以下</t>
    <phoneticPr fontId="2" type="noConversion"/>
  </si>
  <si>
    <t>大白坡至张仙庙</t>
    <phoneticPr fontId="2" type="noConversion"/>
  </si>
  <si>
    <t>老菜冲</t>
  </si>
  <si>
    <t>老菜冲</t>
    <phoneticPr fontId="2" type="noConversion"/>
  </si>
  <si>
    <t>家长箐新庄房至杨大山段</t>
    <phoneticPr fontId="2" type="noConversion"/>
  </si>
  <si>
    <t>家长箐</t>
  </si>
  <si>
    <t>三道河</t>
    <phoneticPr fontId="2" type="noConversion"/>
  </si>
  <si>
    <t>一条河</t>
  </si>
  <si>
    <t>一条河</t>
    <phoneticPr fontId="2" type="noConversion"/>
  </si>
  <si>
    <t>大烟子河</t>
  </si>
  <si>
    <t>大烟子河</t>
    <phoneticPr fontId="2" type="noConversion"/>
  </si>
  <si>
    <t>大蒙恩至麦冲村段已治理，本次治理剩余段</t>
    <phoneticPr fontId="2" type="noConversion"/>
  </si>
  <si>
    <t>含祭龙河、大烟子河、大龙河</t>
    <phoneticPr fontId="2" type="noConversion"/>
  </si>
  <si>
    <t>先锋坝以下，必要性不足</t>
    <phoneticPr fontId="2" type="noConversion"/>
  </si>
  <si>
    <t>小河小坝村以上，河床较陡</t>
    <phoneticPr fontId="2" type="noConversion"/>
  </si>
  <si>
    <t>大龙箐，河床较陡</t>
    <phoneticPr fontId="2" type="noConversion"/>
  </si>
  <si>
    <t>新田村以上，河床较陡</t>
    <phoneticPr fontId="2" type="noConversion"/>
  </si>
  <si>
    <t>八道河至箐尾，河床较陡，必要性不足</t>
    <phoneticPr fontId="2" type="noConversion"/>
  </si>
  <si>
    <t>双龙村以上径流面积小，必要性不足</t>
    <phoneticPr fontId="2" type="noConversion"/>
  </si>
  <si>
    <t>全段</t>
    <phoneticPr fontId="2" type="noConversion"/>
  </si>
  <si>
    <t>共和镇</t>
  </si>
  <si>
    <t>共和镇</t>
    <phoneticPr fontId="2" type="noConversion"/>
  </si>
  <si>
    <t>风屯镇</t>
  </si>
  <si>
    <t>风屯镇</t>
    <phoneticPr fontId="2" type="noConversion"/>
  </si>
  <si>
    <t>新桥镇</t>
    <phoneticPr fontId="2" type="noConversion"/>
  </si>
  <si>
    <t>共和镇、江坡镇</t>
    <phoneticPr fontId="2" type="noConversion"/>
  </si>
  <si>
    <t>风屯镇、共和镇</t>
    <phoneticPr fontId="2" type="noConversion"/>
  </si>
  <si>
    <t>江坡镇</t>
  </si>
  <si>
    <t>共和镇</t>
    <phoneticPr fontId="2" type="noConversion"/>
  </si>
  <si>
    <t>戌街乡</t>
    <phoneticPr fontId="2" type="noConversion"/>
  </si>
  <si>
    <t>风屯镇</t>
    <phoneticPr fontId="2" type="noConversion"/>
  </si>
  <si>
    <t>江坡镇</t>
    <phoneticPr fontId="2" type="noConversion"/>
  </si>
  <si>
    <t>乐利冲村段，保护对象少，必要性不足</t>
    <phoneticPr fontId="2" type="noConversion"/>
  </si>
  <si>
    <t>2026-2030</t>
    <phoneticPr fontId="2" type="noConversion"/>
  </si>
  <si>
    <t>清水坝水库</t>
    <phoneticPr fontId="2" type="noConversion"/>
  </si>
  <si>
    <t>羊背龙箐坝水库</t>
    <phoneticPr fontId="2" type="noConversion"/>
  </si>
  <si>
    <t>石永闸水库</t>
    <phoneticPr fontId="2" type="noConversion"/>
  </si>
  <si>
    <t>花园山坝水库</t>
    <phoneticPr fontId="2" type="noConversion"/>
  </si>
  <si>
    <t>保兴坝水库</t>
    <phoneticPr fontId="2" type="noConversion"/>
  </si>
  <si>
    <t>程坝水库</t>
    <phoneticPr fontId="2" type="noConversion"/>
  </si>
  <si>
    <t>龙王坝水库</t>
    <phoneticPr fontId="2" type="noConversion"/>
  </si>
  <si>
    <t>西淹闸水库</t>
    <phoneticPr fontId="2" type="noConversion"/>
  </si>
  <si>
    <t>徐坝水库</t>
    <phoneticPr fontId="2" type="noConversion"/>
  </si>
  <si>
    <t>大溪坝水库</t>
    <phoneticPr fontId="2" type="noConversion"/>
  </si>
  <si>
    <t>双龙闸水库</t>
    <phoneticPr fontId="2" type="noConversion"/>
  </si>
  <si>
    <t>联合坝水库</t>
    <phoneticPr fontId="2" type="noConversion"/>
  </si>
  <si>
    <t>龙潭坝水库</t>
    <phoneticPr fontId="2" type="noConversion"/>
  </si>
  <si>
    <t>吴腰闸水库</t>
    <phoneticPr fontId="2" type="noConversion"/>
  </si>
  <si>
    <t>陆冲坝水库</t>
    <phoneticPr fontId="2" type="noConversion"/>
  </si>
  <si>
    <t>易龙坝水库</t>
    <phoneticPr fontId="2" type="noConversion"/>
  </si>
  <si>
    <t>麦地箐水库</t>
    <phoneticPr fontId="2" type="noConversion"/>
  </si>
  <si>
    <t>洪丰闸水库</t>
    <phoneticPr fontId="2" type="noConversion"/>
  </si>
  <si>
    <t>代大闸水库</t>
    <phoneticPr fontId="2" type="noConversion"/>
  </si>
  <si>
    <t>双箐闸水库</t>
    <phoneticPr fontId="2" type="noConversion"/>
  </si>
  <si>
    <t>团山坝水库</t>
    <phoneticPr fontId="2" type="noConversion"/>
  </si>
  <si>
    <t>泉丰坝水库</t>
    <phoneticPr fontId="2" type="noConversion"/>
  </si>
  <si>
    <t>大西冲大坝水库</t>
    <phoneticPr fontId="2" type="noConversion"/>
  </si>
  <si>
    <t>龙排旧闸水库</t>
    <phoneticPr fontId="2" type="noConversion"/>
  </si>
  <si>
    <t>龙庆坝水库</t>
    <phoneticPr fontId="2" type="noConversion"/>
  </si>
  <si>
    <t>解放闸水库</t>
    <phoneticPr fontId="2" type="noConversion"/>
  </si>
  <si>
    <t>锁水阁水库</t>
    <phoneticPr fontId="2" type="noConversion"/>
  </si>
  <si>
    <t>干冲坝水库</t>
    <phoneticPr fontId="2" type="noConversion"/>
  </si>
  <si>
    <t>石灰窑坝水库</t>
    <phoneticPr fontId="2" type="noConversion"/>
  </si>
  <si>
    <t>橄榄坝水库</t>
    <phoneticPr fontId="2" type="noConversion"/>
  </si>
  <si>
    <t>双河闸坝水库</t>
    <phoneticPr fontId="2" type="noConversion"/>
  </si>
  <si>
    <t>洗澡河坝水库</t>
    <phoneticPr fontId="2" type="noConversion"/>
  </si>
  <si>
    <t>柿花树坝水库</t>
    <phoneticPr fontId="2" type="noConversion"/>
  </si>
  <si>
    <t>大沙河坝水库</t>
    <phoneticPr fontId="2" type="noConversion"/>
  </si>
  <si>
    <t>坝底坝水库</t>
    <phoneticPr fontId="2" type="noConversion"/>
  </si>
  <si>
    <t>石河闸水库</t>
    <phoneticPr fontId="2" type="noConversion"/>
  </si>
  <si>
    <t>白砂坝水库</t>
    <phoneticPr fontId="2" type="noConversion"/>
  </si>
  <si>
    <t>丫口村坝水库</t>
    <phoneticPr fontId="2" type="noConversion"/>
  </si>
  <si>
    <t>大新坝水库</t>
    <phoneticPr fontId="2" type="noConversion"/>
  </si>
  <si>
    <t>石塔箐坝水库</t>
    <phoneticPr fontId="2" type="noConversion"/>
  </si>
  <si>
    <t>加固</t>
    <phoneticPr fontId="2" type="noConversion"/>
  </si>
  <si>
    <t>格衣鲊子坝水库</t>
    <phoneticPr fontId="2" type="noConversion"/>
  </si>
  <si>
    <t>麻栗树坝水库</t>
    <phoneticPr fontId="2" type="noConversion"/>
  </si>
  <si>
    <t>槽子坝水库</t>
    <phoneticPr fontId="2" type="noConversion"/>
  </si>
  <si>
    <t>增益坝水库</t>
    <phoneticPr fontId="2" type="noConversion"/>
  </si>
  <si>
    <t>朱扎箐坝水库</t>
    <phoneticPr fontId="2" type="noConversion"/>
  </si>
  <si>
    <t>团山迤坝水库</t>
    <phoneticPr fontId="2" type="noConversion"/>
  </si>
  <si>
    <t>利务甲水库</t>
    <phoneticPr fontId="2" type="noConversion"/>
  </si>
  <si>
    <t>龙箐坝</t>
    <phoneticPr fontId="2" type="noConversion"/>
  </si>
  <si>
    <t>万利闸</t>
    <phoneticPr fontId="2" type="noConversion"/>
  </si>
  <si>
    <t>双树闸</t>
    <phoneticPr fontId="2" type="noConversion"/>
  </si>
  <si>
    <t>龙马池河闸</t>
    <phoneticPr fontId="2" type="noConversion"/>
  </si>
  <si>
    <t>高平王家河闸</t>
    <phoneticPr fontId="2" type="noConversion"/>
  </si>
  <si>
    <t>杜家庄河闸</t>
    <phoneticPr fontId="2" type="noConversion"/>
  </si>
  <si>
    <t>沙罗镇河闸</t>
    <phoneticPr fontId="2" type="noConversion"/>
  </si>
  <si>
    <t>三岔河河闸</t>
    <phoneticPr fontId="2" type="noConversion"/>
  </si>
  <si>
    <t>紫甸河河闸</t>
    <phoneticPr fontId="2" type="noConversion"/>
  </si>
  <si>
    <t>江坡迤庄河闸</t>
    <phoneticPr fontId="2" type="noConversion"/>
  </si>
  <si>
    <t>江坡外庄河闸</t>
    <phoneticPr fontId="2" type="noConversion"/>
  </si>
  <si>
    <t>迤石坝河闸</t>
    <phoneticPr fontId="2" type="noConversion"/>
  </si>
  <si>
    <t>麦冲箐河闸</t>
    <phoneticPr fontId="2" type="noConversion"/>
  </si>
  <si>
    <t>外长箐水库</t>
    <phoneticPr fontId="2" type="noConversion"/>
  </si>
  <si>
    <t>坝址以上控制径流面积8km²，总库容0.0105亿m³，最大坝高35m，小（1）型总供水量110万m³，规划灌区涉及乡镇1个 ，新增灌溉面积0.25万亩。工程由枢纽工程及配套工程组成，枢纽工程由大坝、溢洪道、输水隧洞组成。</t>
    <phoneticPr fontId="2" type="noConversion"/>
  </si>
  <si>
    <t>盐柴河水库</t>
    <phoneticPr fontId="2" type="noConversion"/>
  </si>
  <si>
    <t>坝址以上控制径流面积23km²，总库容0.025亿m³，最大坝高50m，小（1）型总供水量160万m³，规划灌区涉及乡镇1个 ，新增灌溉面积0.35万亩。工程由枢纽工程及配套工程组成，枢纽工程由大坝、溢洪道、输水隧洞组成。</t>
    <phoneticPr fontId="2" type="noConversion"/>
  </si>
  <si>
    <t>岔河水库</t>
    <phoneticPr fontId="2" type="noConversion"/>
  </si>
  <si>
    <t>坝址以上控制径流面积13km²，总库容0.015亿m³，最大坝高42m，小（1）型总供水量140万m³，规划灌区涉及乡镇1个 ，新增灌溉面积0.27万亩。工程由枢纽工程及配套工程组成，枢纽工程由大坝、溢洪道、输水隧洞组成。</t>
    <phoneticPr fontId="2" type="noConversion"/>
  </si>
  <si>
    <t>新增</t>
    <phoneticPr fontId="2" type="noConversion"/>
  </si>
  <si>
    <t>团结水库扩建</t>
    <phoneticPr fontId="2" type="noConversion"/>
  </si>
  <si>
    <t>2025-2026</t>
    <phoneticPr fontId="2" type="noConversion"/>
  </si>
  <si>
    <t>坝址需下移</t>
    <phoneticPr fontId="2" type="noConversion"/>
  </si>
  <si>
    <t>提水</t>
    <phoneticPr fontId="2" type="noConversion"/>
  </si>
  <si>
    <t>省级清单新增，提水</t>
    <phoneticPr fontId="2" type="noConversion"/>
  </si>
  <si>
    <t>滇中引水支线延长线</t>
    <phoneticPr fontId="2" type="noConversion"/>
  </si>
  <si>
    <t>戌街乡、安乐乡</t>
    <phoneticPr fontId="2" type="noConversion"/>
  </si>
  <si>
    <t>戌街乡</t>
  </si>
  <si>
    <t>戌街乡</t>
    <phoneticPr fontId="2" type="noConversion"/>
  </si>
  <si>
    <t>共和、蟠猫、安乐、戌街</t>
    <phoneticPr fontId="2" type="noConversion"/>
  </si>
  <si>
    <t>共和、江坡、新桥</t>
    <phoneticPr fontId="2" type="noConversion"/>
  </si>
  <si>
    <t>江坡镇</t>
    <phoneticPr fontId="2" type="noConversion"/>
  </si>
  <si>
    <t>共和镇</t>
    <phoneticPr fontId="2" type="noConversion"/>
  </si>
  <si>
    <t>江坡、安乐</t>
    <phoneticPr fontId="2" type="noConversion"/>
  </si>
  <si>
    <t>风屯镇</t>
    <phoneticPr fontId="2" type="noConversion"/>
  </si>
  <si>
    <t>共和、江坡</t>
    <phoneticPr fontId="2" type="noConversion"/>
  </si>
  <si>
    <t>共和、蟠猫、戌街</t>
    <phoneticPr fontId="2" type="noConversion"/>
  </si>
  <si>
    <t>戌街、蟠猫、共和</t>
    <phoneticPr fontId="2" type="noConversion"/>
  </si>
  <si>
    <t>新桥、江坡</t>
    <phoneticPr fontId="2" type="noConversion"/>
  </si>
  <si>
    <t>安乐乡</t>
    <phoneticPr fontId="2" type="noConversion"/>
  </si>
  <si>
    <t>江坡、共和</t>
    <phoneticPr fontId="2" type="noConversion"/>
  </si>
  <si>
    <t>扩建</t>
    <phoneticPr fontId="2" type="noConversion"/>
  </si>
  <si>
    <t>省级清单新增，专债项目</t>
    <phoneticPr fontId="2" type="noConversion"/>
  </si>
  <si>
    <t>大箐水库</t>
    <phoneticPr fontId="2" type="noConversion"/>
  </si>
  <si>
    <t>凤屯镇</t>
  </si>
  <si>
    <t>安乐乡</t>
  </si>
  <si>
    <t>新桥镇</t>
  </si>
  <si>
    <t>戌街、蟠猫、安乐</t>
    <phoneticPr fontId="2" type="noConversion"/>
  </si>
  <si>
    <t>牟定县</t>
    <phoneticPr fontId="2" type="noConversion"/>
  </si>
  <si>
    <t>牟定县七个集镇饮用水水源地保护规范化建设项目</t>
    <phoneticPr fontId="2" type="noConversion"/>
  </si>
  <si>
    <t>建设隔离网，组织实施水源保护区立法、水源地应急能力建设、监测系统建设、信息管理系统建设、保护区标志及水源林补植补造等建设项目。</t>
  </si>
  <si>
    <t xml:space="preserve"> 新建</t>
    <phoneticPr fontId="2" type="noConversion"/>
  </si>
  <si>
    <t>治理水土流失面积11km²，预防水土流失面积17km²</t>
  </si>
  <si>
    <t>牟定县凤屯新房小流域生态保护与修复工程</t>
  </si>
  <si>
    <t>牟定县腊湾小流域生态保护与修复工程</t>
  </si>
  <si>
    <t>治理水土流失面积10km²，预防水土流失面积17km²</t>
  </si>
  <si>
    <t>牟定县清河小流域生态保护与修复工程</t>
  </si>
  <si>
    <t>治理水土流失面积15.49km²，预防水土流失面积6.07km²</t>
  </si>
  <si>
    <t>牟定县大村羊胆石小流域生态保护与修复工程</t>
  </si>
  <si>
    <t>治理水土流失面积5km²，预防水土流失面积4.2km²</t>
  </si>
  <si>
    <t>牟定县直苴小流域生态保护与修复工程</t>
  </si>
  <si>
    <t>治理水土流失面积8km²，预防水土流失面积15km²</t>
  </si>
  <si>
    <t>牟定县力石小流域生态保护与修复工程</t>
  </si>
  <si>
    <t>牟定县米村小流域生态保护与修复工程</t>
  </si>
  <si>
    <t>治理水土流失面积15km²，预防水土流失面积3.4km²</t>
  </si>
  <si>
    <t>牟定县和平小流域生态保护与修复工程</t>
  </si>
  <si>
    <t>治理水土流失面积17km²，预防水土流失面积6km²</t>
  </si>
  <si>
    <t>牟定县田丰小流域生态保护与修复工程</t>
  </si>
  <si>
    <t>治理水土流失面积20km²，预防水土流失面积7.8km²</t>
  </si>
  <si>
    <t>牟定县安益小流域生态保护与修复工程</t>
  </si>
  <si>
    <t>治理水土流失面积8km²，预防水土流失面积17.99km²</t>
  </si>
  <si>
    <t>牟定县柜山者普小流域生态保护与修复工程</t>
  </si>
  <si>
    <t>治理水土流失面积11km²，预防水土流失面积16km²</t>
  </si>
  <si>
    <t>余新小流域生态保护与修复工程</t>
  </si>
  <si>
    <t>治理水土流失面积17.63km²，预防水土流失面积6.09km²</t>
  </si>
  <si>
    <t>牟定县戌街碗厂小流域生态保护与修复工程工程</t>
    <phoneticPr fontId="2" type="noConversion"/>
  </si>
  <si>
    <t>治理水土流失面积12km²，预防水土流失面积3.67km²</t>
  </si>
  <si>
    <t>牟定县水桥小流域生态保护与修复工程工程</t>
  </si>
  <si>
    <t>治理水土流失面积17km²，预防水土流失面积2.5km²</t>
  </si>
  <si>
    <t>金沙江中下游牟定片水土流失治理项目</t>
    <phoneticPr fontId="2" type="noConversion"/>
  </si>
  <si>
    <t>治理水土流失面积120km²，预防水土流失面积120km²</t>
    <phoneticPr fontId="2" type="noConversion"/>
  </si>
  <si>
    <t>谢家、中屯、起家、干田片</t>
    <phoneticPr fontId="2" type="noConversion"/>
  </si>
  <si>
    <t>凤屯镇</t>
    <phoneticPr fontId="2" type="noConversion"/>
  </si>
  <si>
    <t>蟠猫镇</t>
  </si>
  <si>
    <t>蟠猫镇</t>
    <phoneticPr fontId="2" type="noConversion"/>
  </si>
  <si>
    <t>可结合水生态治理实施</t>
    <phoneticPr fontId="2" type="noConversion"/>
  </si>
  <si>
    <t>十四五</t>
  </si>
  <si>
    <t>省级</t>
  </si>
  <si>
    <t>总供水量4035万m³，取水流量8.5万m³/d，供水线路总长69.8km，供水范围共和、凤屯、江坡、新桥，供水人口2.2万人，新增灌溉面积1万亩，改善灌溉面积6.45万亩</t>
    <phoneticPr fontId="2" type="noConversion"/>
  </si>
  <si>
    <t>牟定县龙虎水库至新桥、江坡连通工程</t>
    <phoneticPr fontId="2" type="noConversion"/>
  </si>
  <si>
    <t>新甸大河闸</t>
    <phoneticPr fontId="2" type="noConversion"/>
  </si>
  <si>
    <t>陈家村水库</t>
    <phoneticPr fontId="2" type="noConversion"/>
  </si>
  <si>
    <t>岔河闸水库扩建</t>
    <phoneticPr fontId="2" type="noConversion"/>
  </si>
  <si>
    <t>牟定中型灌区</t>
    <phoneticPr fontId="2" type="noConversion"/>
  </si>
  <si>
    <t>龙川江牟定小村段河道治理工程</t>
    <phoneticPr fontId="2" type="noConversion"/>
  </si>
  <si>
    <t>小石门水库</t>
    <phoneticPr fontId="2" type="noConversion"/>
  </si>
  <si>
    <t>老厂水库</t>
    <phoneticPr fontId="2" type="noConversion"/>
  </si>
  <si>
    <t>2022-2023</t>
    <phoneticPr fontId="2" type="noConversion"/>
  </si>
  <si>
    <t>2023-2024</t>
    <phoneticPr fontId="2" type="noConversion"/>
  </si>
  <si>
    <t>2022-2028</t>
    <phoneticPr fontId="2" type="noConversion"/>
  </si>
  <si>
    <t>2019-2022</t>
    <phoneticPr fontId="2" type="noConversion"/>
  </si>
  <si>
    <t>2020-2023</t>
    <phoneticPr fontId="2" type="noConversion"/>
  </si>
  <si>
    <t>2022-2024</t>
    <phoneticPr fontId="2" type="noConversion"/>
  </si>
  <si>
    <t>2024-2026</t>
    <phoneticPr fontId="2" type="noConversion"/>
  </si>
  <si>
    <t>2025-2027</t>
    <phoneticPr fontId="2" type="noConversion"/>
  </si>
  <si>
    <t>罗汉林水库</t>
    <phoneticPr fontId="2" type="noConversion"/>
  </si>
  <si>
    <t>中屯水库至庆丰水库连通工程</t>
  </si>
  <si>
    <t>牟定县龙虎水库调水工程</t>
    <phoneticPr fontId="2" type="noConversion"/>
  </si>
  <si>
    <t>项目区供水保障工程措施由红豆树水库提水工程、观音塘河水库提水工程、六渡河水库提水工程组成。新建提灌站4座，输水管网276.32公里及配套设施。灌区供水面积10.6万亩。</t>
  </si>
  <si>
    <t>牟定县戌街中型灌区调水工程</t>
    <phoneticPr fontId="2" type="noConversion"/>
  </si>
  <si>
    <t>戌街</t>
  </si>
  <si>
    <t>共和</t>
    <phoneticPr fontId="2" type="noConversion"/>
  </si>
  <si>
    <t>2021-2026</t>
    <phoneticPr fontId="2" type="noConversion"/>
  </si>
  <si>
    <t>供水线路长度45km，总供水量145万m³。</t>
    <phoneticPr fontId="2" type="noConversion"/>
  </si>
  <si>
    <t>供水线路长度42km，总供水量125万m³。</t>
    <phoneticPr fontId="2" type="noConversion"/>
  </si>
  <si>
    <t>供水线路长度50km，总供水量110万m³。</t>
    <phoneticPr fontId="2" type="noConversion"/>
  </si>
  <si>
    <t>供水线路长度12km，总供水量197万m³。</t>
    <phoneticPr fontId="2" type="noConversion"/>
  </si>
  <si>
    <t>取水口断面径流量3515万m³，取水流量1.03m³/s，供水线路长度78.8km，总供水量2929万m³，供水范围：共和、新桥、江坡供水人口10.3万人，新增灌溉面积1.25万亩，改善灌溉面积1.9328万亩。</t>
    <phoneticPr fontId="2" type="noConversion"/>
  </si>
  <si>
    <t>取水口断面径流量415万m³，取水流量0.3m³/s，供水线路长度13.7km，总供水量388万m³，供水范围：江坡镇辖区供水人口0.65万人，新增灌溉面积0.21万亩，改善灌溉面积0.3299万亩。</t>
    <phoneticPr fontId="2" type="noConversion"/>
  </si>
  <si>
    <t>取水口断面径流量2228万m³，取水流量0.81m³/s，供水线路长度17km，总供水量2228万m³，供水范围：安乐供水人口2.5万人，新增灌溉面积0.5万亩，改善灌溉面积2.8万亩。</t>
    <phoneticPr fontId="2" type="noConversion"/>
  </si>
  <si>
    <t>取水口断面径流量450万m³，取水流量0.1m³/s，供水线路长度17km，总供水量421万m³，供水范围：安乐供水人口2.3万人，新增灌溉面积0.129万亩，改善灌溉面积0.193万亩。</t>
    <phoneticPr fontId="2" type="noConversion"/>
  </si>
  <si>
    <t>取水口断面径流量15000万m³，取水流量0.8m³/s，供水线路长度32.5km，提水扬程400m，总供水量2000万m³。</t>
    <phoneticPr fontId="2" type="noConversion"/>
  </si>
  <si>
    <t>取水口断面径流量1550万m³，取水流量0.5m³/s，供水线路长度15km，提水扬程400m，总供水量855万m³。</t>
    <phoneticPr fontId="2" type="noConversion"/>
  </si>
  <si>
    <t>取水口断面径流量1892万m³，取水流量0.8m³/s，供水线路长度10km（含4.5km长隧洞），提水扬程200m，总供水量920万m³。</t>
    <phoneticPr fontId="2" type="noConversion"/>
  </si>
  <si>
    <t>取水口断面径流量1650万m³，取水流量0.4m³/s，供水线路长度22.5km，提水扬程600m，总供水量550万m³。</t>
    <phoneticPr fontId="2" type="noConversion"/>
  </si>
  <si>
    <t>取水口断面径流量8000万m³，取水流量0.5m³/s，供水线路长度35km，提水扬程300m，总供水量850万m³。</t>
    <phoneticPr fontId="2" type="noConversion"/>
  </si>
  <si>
    <t>工程采用光伏泵站提水方式进行调水，战略储备水量6000万m³，设计流量3.5m³/s，提水扬程100m，装机容量15万kW，线路总长度42km。</t>
    <phoneticPr fontId="2" type="noConversion"/>
  </si>
  <si>
    <t>工程采用自流方式进行调水，战略储备水量6000万m³，设计流量2.0m³/s，线路总长度60km。</t>
    <phoneticPr fontId="2" type="noConversion"/>
  </si>
  <si>
    <t>工程采用光伏泵站提水方式进行调水，战略储备水量6500万m³，设计流量3.1m³/s，提水扬程1050m，装机容量50万kW，线路总长度103km。</t>
    <phoneticPr fontId="2" type="noConversion"/>
  </si>
  <si>
    <t>庆丰水库清淤</t>
  </si>
  <si>
    <t>中屯水库清淤</t>
  </si>
  <si>
    <t>龙虎水库清淤</t>
  </si>
  <si>
    <t>北山寺水库清淤</t>
  </si>
  <si>
    <t>永丰水库清淤</t>
  </si>
  <si>
    <t>龙丰水库清淤</t>
  </si>
  <si>
    <t>共和水库清淤</t>
  </si>
  <si>
    <t>冬青水库清淤</t>
  </si>
  <si>
    <t>大跃进水库清淤</t>
  </si>
  <si>
    <t>新民水库清淤</t>
  </si>
  <si>
    <t>老纳水库清淤</t>
  </si>
  <si>
    <t>红豆树水库清淤</t>
  </si>
  <si>
    <t>庆丰水库清淤</t>
    <phoneticPr fontId="2" type="noConversion"/>
  </si>
  <si>
    <t>永丰水库清淤</t>
    <phoneticPr fontId="2" type="noConversion"/>
  </si>
  <si>
    <t>冬青水库清淤</t>
    <phoneticPr fontId="2" type="noConversion"/>
  </si>
  <si>
    <t>龙丰水库清淤</t>
    <phoneticPr fontId="2" type="noConversion"/>
  </si>
  <si>
    <t>大跃进水库清淤</t>
    <phoneticPr fontId="2" type="noConversion"/>
  </si>
  <si>
    <t>北山寺水库清淤</t>
    <phoneticPr fontId="2" type="noConversion"/>
  </si>
  <si>
    <t>新民水库清淤</t>
    <phoneticPr fontId="2" type="noConversion"/>
  </si>
  <si>
    <t>老纳水库清淤</t>
    <phoneticPr fontId="2" type="noConversion"/>
  </si>
  <si>
    <t>红豆树水库清淤</t>
    <phoneticPr fontId="2" type="noConversion"/>
  </si>
  <si>
    <t>赵大坝清淤</t>
    <phoneticPr fontId="2" type="noConversion"/>
  </si>
  <si>
    <t>卫星水库清淤</t>
    <phoneticPr fontId="2" type="noConversion"/>
  </si>
  <si>
    <t>打拱坝清淤</t>
    <phoneticPr fontId="2" type="noConversion"/>
  </si>
  <si>
    <t>新田水库清淤</t>
    <phoneticPr fontId="2" type="noConversion"/>
  </si>
  <si>
    <t>反修坝清淤</t>
    <phoneticPr fontId="2" type="noConversion"/>
  </si>
  <si>
    <t>万润水库清淤</t>
    <phoneticPr fontId="2" type="noConversion"/>
  </si>
  <si>
    <t>大新田坝清淤</t>
    <phoneticPr fontId="2" type="noConversion"/>
  </si>
  <si>
    <t>高家团结坝清淤</t>
    <phoneticPr fontId="2" type="noConversion"/>
  </si>
  <si>
    <t>民丰闸清淤</t>
    <phoneticPr fontId="2" type="noConversion"/>
  </si>
  <si>
    <t>新闸清淤</t>
    <phoneticPr fontId="2" type="noConversion"/>
  </si>
  <si>
    <t>小九龙水库清淤</t>
    <phoneticPr fontId="2" type="noConversion"/>
  </si>
  <si>
    <t>乐社闸清淤</t>
    <phoneticPr fontId="2" type="noConversion"/>
  </si>
  <si>
    <t>青龙闸清淤</t>
    <phoneticPr fontId="2" type="noConversion"/>
  </si>
  <si>
    <t>半冲坝清淤</t>
    <phoneticPr fontId="2" type="noConversion"/>
  </si>
  <si>
    <t>河丰闸清淤</t>
    <phoneticPr fontId="2" type="noConversion"/>
  </si>
  <si>
    <t>顶丰坝清淤</t>
    <phoneticPr fontId="2" type="noConversion"/>
  </si>
  <si>
    <t>工农水库清淤</t>
    <phoneticPr fontId="2" type="noConversion"/>
  </si>
  <si>
    <t>杨河闸清淤</t>
    <phoneticPr fontId="2" type="noConversion"/>
  </si>
  <si>
    <t>兴隆坝清淤</t>
    <phoneticPr fontId="2" type="noConversion"/>
  </si>
  <si>
    <t>挂箐坝清淤</t>
    <phoneticPr fontId="2" type="noConversion"/>
  </si>
  <si>
    <t>长丰闸清淤</t>
    <phoneticPr fontId="2" type="noConversion"/>
  </si>
  <si>
    <t>万春闸清淤</t>
    <phoneticPr fontId="2" type="noConversion"/>
  </si>
  <si>
    <t>中沟坝清淤</t>
    <phoneticPr fontId="2" type="noConversion"/>
  </si>
  <si>
    <t>红旗闸清淤</t>
    <phoneticPr fontId="2" type="noConversion"/>
  </si>
  <si>
    <t>和丰闸清淤</t>
    <phoneticPr fontId="2" type="noConversion"/>
  </si>
  <si>
    <t>先锋水库清淤</t>
    <phoneticPr fontId="2" type="noConversion"/>
  </si>
  <si>
    <t>裕丰闸清淤</t>
    <phoneticPr fontId="2" type="noConversion"/>
  </si>
  <si>
    <t>普村元丰闸清淤</t>
    <phoneticPr fontId="2" type="noConversion"/>
  </si>
  <si>
    <t>华园水库清淤</t>
    <phoneticPr fontId="2" type="noConversion"/>
  </si>
  <si>
    <t>中屯水库清淤</t>
    <phoneticPr fontId="2" type="noConversion"/>
  </si>
  <si>
    <t>龙虎水库清淤</t>
    <phoneticPr fontId="2" type="noConversion"/>
  </si>
  <si>
    <t>联丰水库清淤</t>
    <phoneticPr fontId="2" type="noConversion"/>
  </si>
  <si>
    <t>丰乐水库清淤</t>
    <phoneticPr fontId="2" type="noConversion"/>
  </si>
  <si>
    <t>武家箐清淤</t>
    <phoneticPr fontId="2" type="noConversion"/>
  </si>
  <si>
    <t>直心坝水库清淤</t>
    <phoneticPr fontId="2" type="noConversion"/>
  </si>
  <si>
    <t>安乐桃园坝水库清淤</t>
    <phoneticPr fontId="2" type="noConversion"/>
  </si>
  <si>
    <t>安堰闸清淤</t>
    <phoneticPr fontId="2" type="noConversion"/>
  </si>
  <si>
    <t>龙泉闸水库清淤</t>
    <phoneticPr fontId="2" type="noConversion"/>
  </si>
  <si>
    <t>西河闸水库清淤</t>
    <phoneticPr fontId="2" type="noConversion"/>
  </si>
  <si>
    <t>大龙潭坝水库清淤</t>
    <phoneticPr fontId="2" type="noConversion"/>
  </si>
  <si>
    <t>吉丰闸清淤</t>
    <phoneticPr fontId="2" type="noConversion"/>
  </si>
  <si>
    <t>团山坝清淤</t>
    <phoneticPr fontId="2" type="noConversion"/>
  </si>
  <si>
    <t>莲花闸水库清淤</t>
    <phoneticPr fontId="2" type="noConversion"/>
  </si>
  <si>
    <t>王伍冲坝水库清淤</t>
    <phoneticPr fontId="2" type="noConversion"/>
  </si>
  <si>
    <t>年丰闸水库清淤</t>
    <phoneticPr fontId="2" type="noConversion"/>
  </si>
  <si>
    <t>向阳坝水库清淤</t>
    <phoneticPr fontId="2" type="noConversion"/>
  </si>
  <si>
    <t>金龙闸水库清淤</t>
    <phoneticPr fontId="2" type="noConversion"/>
  </si>
  <si>
    <t>戌街红旗坝水库清淤</t>
    <phoneticPr fontId="2" type="noConversion"/>
  </si>
  <si>
    <t>大黑箐坝水库清淤</t>
    <phoneticPr fontId="2" type="noConversion"/>
  </si>
  <si>
    <t>大田河坝水库清淤</t>
    <phoneticPr fontId="2" type="noConversion"/>
  </si>
  <si>
    <t>双河闸水库清淤</t>
    <phoneticPr fontId="2" type="noConversion"/>
  </si>
  <si>
    <t>蟠猫桃园坝水库清淤</t>
    <phoneticPr fontId="2" type="noConversion"/>
  </si>
  <si>
    <t>石头河坝水库清淤</t>
    <phoneticPr fontId="2" type="noConversion"/>
  </si>
  <si>
    <t>大阱坝水库清淤</t>
    <phoneticPr fontId="2" type="noConversion"/>
  </si>
  <si>
    <t>太极团结坝水库清淤</t>
    <phoneticPr fontId="2" type="noConversion"/>
  </si>
  <si>
    <t>太极团山坝水库清淤</t>
    <phoneticPr fontId="2" type="noConversion"/>
  </si>
  <si>
    <t>新村水库清淤</t>
    <phoneticPr fontId="2" type="noConversion"/>
  </si>
  <si>
    <t>光明水库清淤</t>
    <phoneticPr fontId="2" type="noConversion"/>
  </si>
  <si>
    <t>碑厅团结坝水库清淤</t>
    <phoneticPr fontId="2" type="noConversion"/>
  </si>
  <si>
    <t>王冲闸水库清淤</t>
    <phoneticPr fontId="2" type="noConversion"/>
  </si>
  <si>
    <t>丰裕闸水库清淤</t>
    <phoneticPr fontId="2" type="noConversion"/>
  </si>
  <si>
    <t>龙源水库清淤</t>
    <phoneticPr fontId="2" type="noConversion"/>
  </si>
  <si>
    <t>杨家坝水库清淤</t>
    <phoneticPr fontId="2" type="noConversion"/>
  </si>
  <si>
    <t>贾溪塘坝水库清淤</t>
    <phoneticPr fontId="2" type="noConversion"/>
  </si>
  <si>
    <t>饮马塘坝水库清淤</t>
    <phoneticPr fontId="2" type="noConversion"/>
  </si>
  <si>
    <t>万斛塘坝水库清淤</t>
    <phoneticPr fontId="2" type="noConversion"/>
  </si>
  <si>
    <t>罗旗屯小新坝水库清淤</t>
    <phoneticPr fontId="2" type="noConversion"/>
  </si>
  <si>
    <t>沈屯闸水库清淤</t>
    <phoneticPr fontId="2" type="noConversion"/>
  </si>
  <si>
    <t>西河坝水库清淤</t>
    <phoneticPr fontId="2" type="noConversion"/>
  </si>
  <si>
    <t>庆丰中沟坝水库清淤</t>
    <phoneticPr fontId="2" type="noConversion"/>
  </si>
  <si>
    <t>共和水库清淤</t>
    <phoneticPr fontId="2" type="noConversion"/>
  </si>
  <si>
    <t>2021-2030</t>
    <phoneticPr fontId="2" type="noConversion"/>
  </si>
  <si>
    <t>2025-2030</t>
    <phoneticPr fontId="2" type="noConversion"/>
  </si>
  <si>
    <t>附表3-3       水系连通及水美乡村建设重点项目表</t>
  </si>
  <si>
    <t>牟定县共和镇水系连通及水美乡村建设</t>
  </si>
  <si>
    <t>牟定县新桥镇水系连通及水美乡村建设</t>
  </si>
  <si>
    <t>牟定县凤屯镇水系连通及水美乡村建设</t>
  </si>
  <si>
    <t>牟定县江坡镇水系连通及水美乡村建设</t>
  </si>
  <si>
    <t>牟定县戌街乡水系连通及水美乡村建设</t>
  </si>
  <si>
    <t>牟定县安乐乡水系连通及水美乡村建设</t>
  </si>
  <si>
    <t>牟定县蟠猫镇水系连通及水美乡村建设</t>
  </si>
  <si>
    <t>水系连通及水美乡村建设</t>
  </si>
  <si>
    <t>储备</t>
    <phoneticPr fontId="2" type="noConversion"/>
  </si>
  <si>
    <t>治理河道总长4.5km，保护人口0.4万人，保护农田0.51万亩，治理标准为10年一遇，主要建设内容为：新建护岸及堤防长度9km</t>
    <phoneticPr fontId="2" type="noConversion"/>
  </si>
  <si>
    <t>治理河道总长9km，保护人口0.32万人，保护农田0.99万亩，治理标准为10年一遇，主要建设内容为：新建护岸及堤防长度18km</t>
    <phoneticPr fontId="2" type="noConversion"/>
  </si>
  <si>
    <t>牟定县猫街河山洪沟治理工程</t>
  </si>
  <si>
    <t>治理河道总长20.57km，保护人口0.88万人，保护农田1.02万亩，治理标准为10年一遇，主要建设内容为：新建护岸及堤防长度32.92km，排洪渠长度1km，沟道疏浚量15.43万m³</t>
  </si>
  <si>
    <t>牟定县博德河山洪沟治理工程</t>
  </si>
  <si>
    <t>治理河道总长13.12km，保护人口0.32万人，保护农田0.6万亩，治理标准为10年一遇，主要建设内容为：新建护岸及堤防长度20.99km，排洪渠长度1.2km，沟道疏浚量9.84万m³</t>
  </si>
  <si>
    <t>治理河道总长5.3km，保护人口0.6万人，保护农田0.38万亩，治理标准为10年一遇，主要建设内容为：新建护岸及堤防长度8.48km，排洪渠长度0.8km，沟道疏浚量3.98万m³</t>
  </si>
  <si>
    <t>治理河道总长13.6km，保护人口0.35万人，保护农田0.67万亩，治理标准为10年一遇，主要建设内容为：新建护岸及堤防长度21.76km，排洪渠长度0.4km，沟道疏浚量10.2万m³</t>
  </si>
  <si>
    <t>牟定县六渡河山洪沟治理工程</t>
  </si>
  <si>
    <t>治理河道总长9km，保护人口0.29万人，保护农田0.37万亩，治理标准为10年一遇，主要建设内容为：新建护岸及堤防长度14.4km，排洪渠长度1.6km，沟道疏浚量6.75万m³</t>
  </si>
  <si>
    <t>牟定县观音堂河山洪沟治理工程</t>
  </si>
  <si>
    <t>治理河道总长10.2km，保护人口0.4万人，保护农田0.46万亩，治理标准为10年一遇，主要建设内容为：新建护岸及堤防长度16.35km，排洪渠长度1.8km，沟道疏浚量7.66万m³</t>
  </si>
  <si>
    <t>牟定县新桥2#山洪沟治理工程</t>
  </si>
  <si>
    <t>治理河道总长3.5km，保护人口0.17万人，保护农田0.15万亩，治理标准为10年一遇，主要建设内容为：新建护岸及堤防长度5.6km，排洪渠长度0.2km，沟道疏浚量2.63万m³</t>
  </si>
  <si>
    <t>牟定县联丰山洪沟治理工程</t>
  </si>
  <si>
    <t>治理河道总长6.5km，保护人口0.25万人，保护农田0.23万亩，治理标准为10年一遇，主要建设内容为：新建护岸及堤防长度10.4km，排洪渠长度1.2km，沟道疏浚量4.88万m³</t>
  </si>
  <si>
    <t>牟定县小蒙恩山洪沟治理工程</t>
  </si>
  <si>
    <t>治理河道总长13.3km，保护人口0.21万人，保护农田0.45万亩，治理标准为10年一遇，主要建设内容为：新建护岸及堤防长度21.26km，排洪渠长度0.2km，沟道疏浚量9.97万m³</t>
  </si>
  <si>
    <t>牟定县顶头山洪沟治理工程</t>
  </si>
  <si>
    <t>治理河道总长5.9km，保护人口0.19万人，保护农田0.2万亩，治理标准为10年一遇，主要建设内容为：新建护岸及堤防长度9.46km，排洪渠长度0.2km，沟道疏浚量4.43万m³</t>
  </si>
  <si>
    <t>牟定县官河山洪沟治理工程</t>
  </si>
  <si>
    <t>治理河道总长11km，保护人口0.22万人，保护农田0.36万亩，治理标准为10年一遇，主要建设内容为：新建护岸及堤防长度17.6km，排洪渠长度0.6km，沟道疏浚量8.25万m³</t>
  </si>
  <si>
    <t>治理河道总长6.8km，保护人口0.18万人，保护农田0.22万亩，治理标准为10年一遇，主要建设内容为：新建护岸及堤防长度10.88km，排洪渠长度1km，沟道疏浚量5.1万m³</t>
  </si>
  <si>
    <t>治理河道总长15.4km，保护人口0.33万人，保护农田0.48万亩，治理标准为10年一遇，主要建设内容为：新建护岸及堤防长度24.64km，排洪渠长度0.2km，沟道疏浚量11.55万m³</t>
  </si>
  <si>
    <t>牟定县马厂山洪沟治理工程</t>
  </si>
  <si>
    <t>治理河道总长7.7km，保护人口0.22万人，保护农田0.24万亩，治理标准为10年一遇，主要建设内容为：新建护岸及堤防长度12.32km，排洪渠长度1km，沟道疏浚量5.78万m³</t>
  </si>
  <si>
    <t>牟定县杜家庄2#山洪沟治理工程</t>
  </si>
  <si>
    <t>治理河道总长2.9km，保护人口0.18万人，保护农田0.09万亩，治理标准为10年一遇，主要建设内容为：新建护岸及堤防长度4.64km，沟道疏浚量2.18万m³</t>
  </si>
  <si>
    <t>治理河道总长3.8km，保护人口0.08万人，保护农田0.11万亩，治理标准为10年一遇，主要建设内容为：新建护岸及堤防长度6.08km，排洪渠长度0.2km，沟道疏浚量2.85万m³</t>
  </si>
  <si>
    <t>治理河道总长25km，保护人口0.25万人，保护农田0.72万亩，治理标准为10年一遇，主要建设内容为：新建护岸及堤防长度40km，排洪渠长度1km，沟道疏浚量18.75万m³</t>
  </si>
  <si>
    <t>牟定县高河山洪沟治理工程</t>
  </si>
  <si>
    <t>治理河道总长9.6km，保护人口0.22万人，保护农田0.27万亩，治理标准为10年一遇，主要建设内容为：新建护岸及堤防长度15.36km，沟道疏浚量7.2万m³</t>
  </si>
  <si>
    <t>牟定县杜家庄1#山洪沟治理工程</t>
  </si>
  <si>
    <t>治理河道总长8km，保护人口0.31万人，保护农田0.23万亩，治理标准为10年一遇，主要建设内容为：新建护岸及堤防长度12.8km，排洪渠长度1.4km，沟道疏浚量6万m³</t>
  </si>
  <si>
    <t>牟定县大蒙恩山洪沟治理工程</t>
  </si>
  <si>
    <t>牟定县兴隆山洪沟治理工程</t>
  </si>
  <si>
    <t>治理河道总长4.5km，保护人口0.24万人，保护农田0.13万亩，治理标准为10年一遇，主要建设内容为：新建护岸及堤防长度7.2km，排洪渠长度0.2km，沟道疏浚量3.38万m³</t>
  </si>
  <si>
    <t>牟定县云龙山洪沟治理工程</t>
  </si>
  <si>
    <t>治理河道总长15km，保护人口0.23万人，保护农田0.42万亩，治理标准为10年一遇，主要建设内容为：新建护岸及堤防长度24km，排洪渠长度1.4km，沟道疏浚量11.25万m³</t>
  </si>
  <si>
    <t>治理河道总长12km，保护人口0.25万人，保护农田0.3万亩，治理标准为10年一遇，主要建设内容为：新建护岸及堤防长度19.2km，排洪渠长度1.4km，沟道疏浚量9万m³</t>
  </si>
  <si>
    <t>治理河道总长8.9km，保护人口0.23万人，保护农田0.31万亩，治理标准为10年一遇，主要建设内容为：新建护岸及堤防长度14.24km，排洪渠长度0.2km，沟道疏浚量6.68万m³</t>
  </si>
  <si>
    <t>治理河道总长1.2km，保护人口0.03万人，保护农田0.05万亩，治理标准为10年一遇，主要建设内容为：新建护岸及堤防长度1.92km，沟道疏浚量0.9万m³</t>
  </si>
  <si>
    <t>牟定县新桥1#山洪沟治理工程</t>
  </si>
  <si>
    <t>治理河道总长6.7km，保护人口0.23万人，保护农田0.21万亩，治理标准为10年一遇，主要建设内容为：新建护岸及堤防长度10.77km，排洪渠长度1.4km，沟道疏浚量5.05万m³</t>
  </si>
  <si>
    <t>牟定县柳树桥山洪沟治理工程</t>
  </si>
  <si>
    <t>牟定县八道河山洪沟治理工程</t>
  </si>
  <si>
    <t>治理河道总长11.2km，保护人口0.19万人，保护农田0.33万亩，治理标准为10年一遇，主要建设内容为：新建护岸及堤防长度17.92km，排洪渠长度0.2km，沟道疏浚量8.4万m³</t>
  </si>
  <si>
    <t>牟定县邓家冲山洪沟治理工程</t>
  </si>
  <si>
    <t>治理河道总长8.1km，保护人口0.16万人，保护农田0.23万亩，治理标准为10年一遇，主要建设内容为：新建护岸及堤防长度12.96km，排洪渠长度0.2km，沟道疏浚量6.08万m³</t>
  </si>
  <si>
    <t>治理河道总长31km，保护人口0.24万人，保护农田0.72万亩，治理标准为10年一遇，主要建设内容为：新建护岸及堤防长度49.6km，排洪渠长度0.4km，沟道疏浚量23.25万m³</t>
  </si>
  <si>
    <t>治理河道总长10.56km，保护人口0.39万人，保护农田0.45万亩，治理标准为10年一遇，主要建设内容为：新建护岸及堤防长度16.89km，排洪渠长度1.2km，沟道疏浚量7.92万m³</t>
  </si>
  <si>
    <t>牟定县小古岩山洪沟治理工程</t>
  </si>
  <si>
    <t>治理河道总长5.2km，保护人口0.22万人，保护农田0.23万亩，治理标准为10年一遇，主要建设内容为：新建护岸及堤防长度8.32km，排洪渠长度0.8km，沟道疏浚量3.9万m³</t>
  </si>
  <si>
    <t>龙虎水库</t>
  </si>
  <si>
    <t>加固</t>
  </si>
  <si>
    <t>水库总库容1370万m³，工程规模为中型。除险加固措施为：防渗处理，更换老化金属结构及启闭设备。</t>
  </si>
  <si>
    <t>水库总库容15.6万m³，工程规模为小（2）型。主要除险加固措施为：大坝防渗处理，上下游坝坡整形加固；溢洪道满足防汛要求改造控制段，增加尾水消能工；涵洞进口改造，新增闸室段。新建管理房。</t>
    <phoneticPr fontId="2" type="noConversion"/>
  </si>
  <si>
    <t>水库总库容12.5万m³，工程规模为小（2）型。主要除险加固措施为：大坝防渗处理，上下游坝坡整形加固；溢洪道满足防汛要求改造控制段，增加尾水消能工；涵洞进口改造，新增闸室段。新建管理房。</t>
  </si>
  <si>
    <t>水库总库容12万m³，工程规模为小（2）型。主要除险加固措施为：大坝防渗处理，上下游坝坡整形加固；溢洪道满足防汛要求改造控制段，增加尾水消能工；涵洞进口改造，新增闸室段。新建管理房。</t>
  </si>
  <si>
    <t>水库总库容11.2万m³，工程规模为小（2）型。主要除险加固措施为：大坝防渗处理，上下游坝坡整形加固；溢洪道满足防汛要求改造控制段，增加尾水消能工；涵洞进口改造，新增闸室段。新建管理房。</t>
  </si>
  <si>
    <t>水库总库容10.9万m³，工程规模为小（2）型。主要除险加固措施为：大坝防渗处理，上下游坝坡整形加固；溢洪道满足防汛要求改造控制段，增加尾水消能工；涵洞进口改造，新增闸室段。新建管理房。</t>
  </si>
  <si>
    <t>水库总库容10万m³，工程规模为小（2）型。主要除险加固措施为：大坝防渗处理，上下游坝坡整形加固；溢洪道满足防汛要求改造控制段，增加尾水消能工；涵洞进口改造，新增闸室段。新建管理房。</t>
  </si>
  <si>
    <t>水库总库容10万m³，工程规模为小（2）型。主要除险加固措施为：大坝防渗处理，上下游坝坡整形加固；溢洪道满足防汛要求改造控制段，增加尾水消能工；涵洞进口改造，新增闸室段。新建管理房。</t>
    <phoneticPr fontId="2" type="noConversion"/>
  </si>
  <si>
    <t>附表1-5          病险闸除险加固重点项目表</t>
    <phoneticPr fontId="2" type="noConversion"/>
  </si>
  <si>
    <t>最大过闸流量120m³/s，主要建筑物级别为3级，保护人口1.2万人，恢复排涝面积0.3万亩。建设内容为：拆除重建；新建管理房；建立水情自动测报系统，设置观测设施。</t>
  </si>
  <si>
    <t>最大过闸流量110m³/s，主要建筑物级别为3级，保护人口1.2万人，恢复排涝面积0.3万亩。建设内容为：拆除重建；新建管理房；建立水情自动测报系统，设置观测设施。</t>
  </si>
  <si>
    <t>最大过闸流量105m³/s，主要建筑物级别为3级，保护人口1.2万人，恢复排涝面积0.3万亩。建设内容为：拆除重建；新建管理房；建立水情自动测报系统，设置观测设施。</t>
  </si>
  <si>
    <t>最大过闸流量120m³/s，主要建筑物级别为3级，保护人口3.8万人，恢复排涝面积0.5万亩。建设内容为：拆除重建；新建管理房；建立水情自动测报系统，设置观测设施。</t>
  </si>
  <si>
    <t>最大过闸流量125m³/s，主要建筑物级别为3级，保护人口1.5万人，恢复排涝面积0.45万亩。建设内容为：拆除重建；新建管理房；建立水情自动测报系统，设置观测设施。</t>
  </si>
  <si>
    <t>最大过闸流量131m³/s，主要建筑物级别为3级，保护人口1.6万人，恢复排涝面积0.5万亩。建设内容为：拆除重建；新建管理房；建立水情自动测报系统，设置观测设施。</t>
  </si>
  <si>
    <t>最大过闸流量148m³/s，主要建筑物级别为3级，保护人口1.8万人，恢复排涝面积0.55万亩。建设内容为：拆除重建；新建管理房；建立水情自动测报系统，设置观测设施</t>
  </si>
  <si>
    <t>土主庙河闸</t>
  </si>
  <si>
    <t>最大过闸流量120m³/s，主要建筑物级别为3级，保护人口0.5万人，恢复排涝面积0.45万亩。建设内容为：拆除重建；新建管理房；建立水情自动测报系统，设置观测设施。</t>
  </si>
  <si>
    <t>最大过闸流量230m³/s，主要建筑物级别为3级，保护人口0.6万人，恢复排涝面积0.47万亩。建设内容为：拆除重建；新建管理房；建立水情自动测报系统，设置观测设施。</t>
  </si>
  <si>
    <t>最大过闸流量150m³/s，主要建筑物级别为3级，保护人口0.6万人，恢复排涝面积0.48万亩。建设内容为：拆除重建；新建管理房；建立水情自动测报系统，设置观测设施。</t>
  </si>
  <si>
    <t>最大过闸流量110m³/s，主要建筑物级别为3级，保护人口0.6万人，恢复排涝面积0.48万亩。建设内容为：拆除重建；新建管理房；建立水情自动测报系统，设置观测设施。</t>
  </si>
  <si>
    <t>最大过闸流量120m³/s，主要建筑物级别为3级，保护人口0.6万人，恢复排涝面积0.46万亩。建设内容为：拆除重建；新建管理房；建立水情自动测报系统，设置观测设施。</t>
  </si>
  <si>
    <t>最大过闸流量110m³/s，主要建筑物级别为3级，保护人口0.6万人，恢复排涝面积0.5万亩。建设内容为：拆除重建；新建管理房；建立水情自动测报系统，设置观测设施。</t>
  </si>
  <si>
    <t>金竹林河闸</t>
  </si>
  <si>
    <t>最大过闸流量136m³/s，主要建筑物级别为3级，保护人口0.5万人，恢复排涝面积0.44万亩。建设内容为：拆除重建；新建管理房；建立水情自动测报系统，设置观测设施。</t>
  </si>
  <si>
    <t>赵山河闸</t>
  </si>
  <si>
    <t>最大过闸流量116m³/s，主要建筑物级别为3级，保护人口0.5万人，恢复排涝面积0.45万亩。建设内容为：拆除重建；新建管理房；建立水情自动测报系统，设置观测设施。</t>
  </si>
  <si>
    <t>古岩河1#河闸</t>
  </si>
  <si>
    <t>最大过闸流量166m³/s，主要建筑物级别为3级，保护人口0.6万人，恢复排涝面积0.46万亩。建设内容为：拆除重建；新建管理房；建立水情自动测报系统，设置观测设施。</t>
  </si>
  <si>
    <t>古岩河2#河闸</t>
  </si>
  <si>
    <t>最大过闸流量184m³/s，主要建筑物级别为3级，保护人口0.6万人，恢复排涝面积0.46万亩。建设内容为：拆除重建；新建管理房；建立水情自动测报系统，设置观测设施。</t>
  </si>
  <si>
    <t>最大过闸流量136m³/s，主要建筑物级别为3级，保护人口0.6万人，恢复排涝面积0.46万亩。建设内容为：拆除重建；新建管理房；建立水情自动测报系统，设置观测设施。</t>
  </si>
  <si>
    <t>李家湾河闸</t>
  </si>
  <si>
    <t>最大过闸流量210m³/s，主要建筑物级别为3级，保护人口0.6万人，恢复排涝面积0.48万亩。建设内容为：拆除重建；新建管理房；建立水情自动测报系统，设置观测设施。</t>
  </si>
  <si>
    <t>大板桥河闸</t>
  </si>
  <si>
    <t>最大过闸流量115m³/s，主要建筑物级别为3级，保护人口0.6万人，恢复排涝面积0.48万亩。建设内容为：拆除重建；新建管理房；建立水情自动测报系统，设置观测设施。</t>
  </si>
  <si>
    <t>周家庄河闸</t>
  </si>
  <si>
    <t>最大过闸流量168m³/s，主要建筑物级别为3级，保护人口0.6万人，恢复排涝面积0.48万亩。建设内容为：拆除重建；新建管理房；建立水情自动测报系统，设置观测设施。</t>
  </si>
  <si>
    <t>大沙地河闸</t>
  </si>
  <si>
    <t>最大过闸流量180m³/s，主要建筑物级别为3级，保护人口0.6万人，恢复排涝面积0.48万亩。建设内容为：拆除重建；新建管理房；建立水情自动测报系统，设置观测设施。</t>
  </si>
  <si>
    <t>附表1-6          重点城市防洪排涝提升工程建设重点项目表</t>
    <phoneticPr fontId="2" type="noConversion"/>
  </si>
  <si>
    <r>
      <t>引水区19.9km</t>
    </r>
    <r>
      <rPr>
        <vertAlign val="superscript"/>
        <sz val="10.5"/>
        <rFont val="等线"/>
        <family val="3"/>
        <charset val="134"/>
        <scheme val="minor"/>
      </rPr>
      <t>2</t>
    </r>
    <r>
      <rPr>
        <sz val="10.5"/>
        <rFont val="等线"/>
        <family val="3"/>
        <charset val="134"/>
        <scheme val="minor"/>
      </rPr>
      <t>，多年平均产水量423.3万m</t>
    </r>
    <r>
      <rPr>
        <vertAlign val="superscript"/>
        <sz val="10.5"/>
        <rFont val="等线"/>
        <family val="3"/>
        <charset val="134"/>
        <scheme val="minor"/>
      </rPr>
      <t>3</t>
    </r>
    <phoneticPr fontId="2" type="noConversion"/>
  </si>
  <si>
    <t>水库总库容28万m³，保障抗旱总供水量0.91万m³，保障乡镇居民人数0.1011万人，保障基本口粮田面积0.13万亩</t>
  </si>
  <si>
    <t>老虎洞水库</t>
  </si>
  <si>
    <t>水库总库容29万m³，保障抗旱总供水量0.93万m³，保障乡镇居民人数0.1031万人，保障基本口粮田面积0.13万亩</t>
  </si>
  <si>
    <t>泉丰水库</t>
  </si>
  <si>
    <t>水库总库容36万m³，保障抗旱总供水量1.16万m³，保障乡镇居民人数0.1292万人，保障基本口粮田面积0.16万亩</t>
  </si>
  <si>
    <t>水秧田水库</t>
  </si>
  <si>
    <t>水库总库容34万m³，保障抗旱总供水量1.1万m³，保障乡镇居民人数0.1223万人，保障基本口粮田面积0.15万亩</t>
  </si>
  <si>
    <t>新村河水库</t>
  </si>
  <si>
    <t>水库总库容86万m³，保障抗旱总供水量2.74万m³，保障乡镇居民人数0.3048万人，保障基本口粮田面积0.38万亩</t>
  </si>
  <si>
    <t>武家箐水库</t>
  </si>
  <si>
    <t>伍庄水库</t>
  </si>
  <si>
    <t>水库总库容58万m³，保障抗旱总供水量1.86万m³，保障乡镇居民人数0.2069万人，保障基本口粮田面积0.26万亩</t>
  </si>
  <si>
    <t>大蒙恩中沟水库</t>
  </si>
  <si>
    <t>水库总库容22万m³，保障抗旱总供水量0.72万m³，保障乡镇居民人数0.0798万人，保障基本口粮田面积0.1万亩</t>
  </si>
  <si>
    <t>顶峰水库</t>
  </si>
  <si>
    <t>水库总库容32万m³，保障抗旱总供水量1.02万m³，保障乡镇居民人数0.1129万人，保障基本口粮田面积0.14万亩</t>
  </si>
  <si>
    <t>西淹闸水库</t>
  </si>
  <si>
    <t>水库总库容19.57万m³，保障抗旱总供水量0.63万m³，保障乡镇居民人数0.07万人，保障基本口粮田面积0.09万亩</t>
  </si>
  <si>
    <t>庄子水库</t>
  </si>
  <si>
    <t>水库总库容35万m³，保障抗旱总供水量1.14万m³，保障乡镇居民人数0.1264万人，保障基本口粮田面积0.16万亩</t>
  </si>
  <si>
    <t>东清水库至双龙闸水库连通工程</t>
  </si>
  <si>
    <t>连通长度14.5km，保障抗旱总供水量9.24万m³，连通长度14.5km，保障乡镇居民人数1.0267万人，保障基本口粮田面积1.15万亩</t>
  </si>
  <si>
    <t>戌街乡白沙观音塘提水泵站工程</t>
  </si>
  <si>
    <t>连通长度22.3km，保障抗旱总供水量0.87万m³，连通长度22.3km，保障乡镇居民人数0.097万人，保障基本口粮田面积0.12万亩</t>
    <phoneticPr fontId="2" type="noConversion"/>
  </si>
  <si>
    <t>力石团山水库</t>
  </si>
  <si>
    <t>水库总库容33万m³，保障抗旱总供水量1.07万m³，保障乡镇居民人数0.1185万人，保障基本口粮田面积0.15万亩</t>
  </si>
  <si>
    <t>三道阱水库</t>
  </si>
  <si>
    <t>水库总库容26万m³，保障抗旱总供水量0.83万m³，保障乡镇居民人数0.0927万人，保障基本口粮田面积0.12万亩</t>
  </si>
  <si>
    <t>洗箐河水库</t>
  </si>
  <si>
    <t>水库总库容45万m³，保障抗旱总供水量1.44万m³，保障乡镇居民人数0.1604万人，保障基本口粮田面积0.2万亩</t>
  </si>
  <si>
    <t>红栗树水库</t>
  </si>
  <si>
    <t>水库总库容18万m³，保障抗旱总供水量0.58万m³，保障乡镇居民人数0.0642万人，保障基本口粮田面积0.08万亩</t>
  </si>
  <si>
    <t>迤叉拉水库</t>
  </si>
  <si>
    <t>水库总库容20万m³，保障抗旱总供水量0.64万m³，保障乡镇居民人数0.0713万人，保障基本口粮田面积0.09万亩</t>
  </si>
  <si>
    <t>水库总库容38万m³，保障抗旱总供水量1.22万m³，保障乡镇居民人数0.1354万人，保障基本口粮田面积0.17万亩</t>
  </si>
  <si>
    <t>石灰窑水库</t>
  </si>
  <si>
    <t>水库总库容37万m³，保障抗旱总供水量1.19万m³，保障乡镇居民人数0.1317万人，保障基本口粮田面积0.16万亩</t>
  </si>
  <si>
    <t>大沙河坝水库</t>
  </si>
  <si>
    <t>水库总库容67万m³，保障抗旱总供水量2.15万m³，保障乡镇居民人数0.2394万人，保障基本口粮田面积0.3万亩</t>
  </si>
  <si>
    <t>石永闸水库</t>
  </si>
  <si>
    <t>水库总库容35万m³，保障抗旱总供水量1.12万m³，保障乡镇居民人数0.1242万人，保障基本口粮田面积0.16万亩</t>
  </si>
  <si>
    <t>大寨坝水库</t>
  </si>
  <si>
    <t>水库总库容18万m³，保障抗旱总供水量0.59万m³，保障乡镇居民人数0.0659万人，保障基本口粮田面积0.08万亩</t>
  </si>
  <si>
    <t>大树箐水库</t>
  </si>
  <si>
    <t>水库总库容38万m³，保障抗旱总供水量1.22万m³，保障乡镇居民人数0.1355万人，保障基本口粮田面积0.17万亩</t>
  </si>
  <si>
    <t>水库总库容33万m³，保障抗旱总供水量1.06万m³，保障乡镇居民人数0.1176万人，保障基本口粮田面积0.15万亩</t>
  </si>
  <si>
    <t>吉丰闸水库</t>
  </si>
  <si>
    <t>水库总库容36万m³，保障抗旱总供水量1.17万m³，保障乡镇居民人数0.1298万人，保障基本口粮田面积0.16万亩</t>
  </si>
  <si>
    <t>干冲坝水库</t>
  </si>
  <si>
    <t>水库总库容19万m³，保障抗旱总供水量0.61万m³，保障乡镇居民人数0.0677万人，保障基本口粮田面积0.08万亩</t>
  </si>
  <si>
    <t>下八道河龙王闸</t>
  </si>
  <si>
    <t>水库总库容36万m³，保障抗旱总供水量1.14万m³，保障乡镇居民人数0.127万人，保障基本口粮田面积0.16万亩</t>
  </si>
  <si>
    <t>水库总库容17万m³，保障抗旱总供水量0.56万m³，保障乡镇居民人数0.0621万人，保障基本口粮田面积0.08万亩</t>
  </si>
  <si>
    <t>锁水果水库</t>
  </si>
  <si>
    <t>水库总库容15万m³，保障抗旱总供水量0.47万m³，保障乡镇居民人数0.0518万人，保障基本口粮田面积0.06万亩</t>
  </si>
  <si>
    <t>蟠猫封神箐坝</t>
  </si>
  <si>
    <t>水库总库容29万m³，保障抗旱总供水量0.91万m³，保障乡镇居民人数0.1016万人，保障基本口粮田面积0.13万亩</t>
  </si>
  <si>
    <t>子坝</t>
  </si>
  <si>
    <t>水库总库容20万m³，保障抗旱总供水量0.64万m³，保障乡镇居民人数0.0706万人，保障基本口粮田面积0.09万亩</t>
  </si>
  <si>
    <t>高山箐水库</t>
  </si>
  <si>
    <t>水库总库容41万m³，保障抗旱总供水量1.31万m³，保障乡镇居民人数0.1458万人，保障基本口粮田面积0.18万亩</t>
  </si>
  <si>
    <t>老窑坝水库</t>
  </si>
  <si>
    <t>老官坝水库</t>
  </si>
  <si>
    <t>水库总库容42万m³，保障抗旱总供水量1.35万m³，保障乡镇居民人数0.1505万人，保障基本口粮田面积0.19万亩</t>
  </si>
  <si>
    <t>乌龙水库</t>
  </si>
  <si>
    <t>牟定县小水窖雨水收集综合利用工程</t>
    <phoneticPr fontId="2" type="noConversion"/>
  </si>
  <si>
    <t>改扩建</t>
    <phoneticPr fontId="2" type="noConversion"/>
  </si>
  <si>
    <t>保障抗旱总供水量1513万m³，保障乡镇居民人数5.04万人</t>
    <phoneticPr fontId="2" type="noConversion"/>
  </si>
  <si>
    <t>供水能力25800m³/d，主要建筑物工程级别为5级，保障人口8.6万人，连续供水天数120天</t>
  </si>
  <si>
    <t>附表2-5         滇中引水及配套工程建设重点项目表</t>
    <phoneticPr fontId="2" type="noConversion"/>
  </si>
  <si>
    <t>共和中型灌区</t>
  </si>
  <si>
    <t>改造</t>
  </si>
  <si>
    <t>设计灌溉面积6.8万亩，年可供水量4096.3万m³，工程规模为中型，建设内容主要为新建管道长度35km，改造管道长度33km</t>
  </si>
  <si>
    <t>设计灌溉面积14.6万亩，年可供水量5600万m³，工程规模为中型，建设内容主要为新建渠道长度15km，改造渠道长度45km，新建管道长度23km，改造管道长度18km</t>
  </si>
  <si>
    <t>清淤</t>
  </si>
  <si>
    <t>牟定河水生态修复与治理项目</t>
    <phoneticPr fontId="2" type="noConversion"/>
  </si>
  <si>
    <t>河岸带维护、生态隔离带、水生生境维系、湖沼湿地保护等</t>
    <phoneticPr fontId="2" type="noConversion"/>
  </si>
  <si>
    <t>庆丰湖生态综合治理项目</t>
    <phoneticPr fontId="2" type="noConversion"/>
  </si>
  <si>
    <t>河岸带维护、生态隔离带、水生生境维系、湖沼湿地保护等</t>
  </si>
  <si>
    <t>龙虎水库水生态综合修复与治理项目</t>
    <phoneticPr fontId="12" type="noConversion"/>
  </si>
  <si>
    <t>中屯水库水生态综合修复与治理项目</t>
    <phoneticPr fontId="12" type="noConversion"/>
  </si>
  <si>
    <t>小石门径流区牟定片水生态修复与治理项目</t>
    <phoneticPr fontId="2" type="noConversion"/>
  </si>
  <si>
    <t>河岸带维护、生态隔离带建设等</t>
    <phoneticPr fontId="2" type="noConversion"/>
  </si>
  <si>
    <t>大跃进水库水生态综合修复与治理项目</t>
    <phoneticPr fontId="12" type="noConversion"/>
  </si>
  <si>
    <t>双龙闸水库水生态综合修复与治理项目</t>
    <phoneticPr fontId="12" type="noConversion"/>
  </si>
  <si>
    <t>龙丰水库水生态综合修复与治理项目</t>
    <phoneticPr fontId="12" type="noConversion"/>
  </si>
  <si>
    <t>红豆树水库水生态综合修复与治理项目</t>
    <phoneticPr fontId="12" type="noConversion"/>
  </si>
  <si>
    <t>高泉闸水库水生态综合修复与治理项目</t>
    <phoneticPr fontId="12" type="noConversion"/>
  </si>
  <si>
    <t>中峰水库水生态综合修复与治理项目</t>
    <phoneticPr fontId="12" type="noConversion"/>
  </si>
  <si>
    <t>龙川江牟定段生态修复与治理项目</t>
    <phoneticPr fontId="2" type="noConversion"/>
  </si>
  <si>
    <t>龙川江干流牟定段生态廊道建设15km，河道生态治理长度15km</t>
  </si>
  <si>
    <t>普登河老厂以下生态修复与治理项目</t>
    <phoneticPr fontId="2" type="noConversion"/>
  </si>
  <si>
    <t>普登河老厂以下河道生态治理长度20km，生态廊道建设，水源涵养及水土保持治理</t>
    <phoneticPr fontId="2" type="noConversion"/>
  </si>
  <si>
    <t>紫甸河凤屯流域水生态修复与治理项目</t>
    <phoneticPr fontId="2" type="noConversion"/>
  </si>
  <si>
    <t>水源涵养及水土保持治理，湿地建设，河道生态治理</t>
    <phoneticPr fontId="2" type="noConversion"/>
  </si>
  <si>
    <t>冷水河流域水生态修复与治理项目</t>
    <phoneticPr fontId="2" type="noConversion"/>
  </si>
  <si>
    <t>水源涵养及水土保持治理、河岸带维护、水生生境维系、湖沼湿地保护等</t>
    <phoneticPr fontId="2" type="noConversion"/>
  </si>
  <si>
    <t>猫街河流域水生态修复与治理项目</t>
    <phoneticPr fontId="2" type="noConversion"/>
  </si>
  <si>
    <t>北山寺水库水生态综合修复与治理项目</t>
    <phoneticPr fontId="12" type="noConversion"/>
  </si>
  <si>
    <t>东清水库水生态综合修复与治理项目</t>
    <phoneticPr fontId="12" type="noConversion"/>
  </si>
  <si>
    <t>新民水库水生态综合修复与治理项目</t>
    <phoneticPr fontId="12" type="noConversion"/>
  </si>
  <si>
    <t>老纳水库水生态综合修复与治理项目</t>
    <phoneticPr fontId="12" type="noConversion"/>
  </si>
  <si>
    <t>共和水库水生态综合修复与治理项目</t>
    <phoneticPr fontId="12" type="noConversion"/>
  </si>
  <si>
    <t>丰乐水库水生态综合修复与治理项目</t>
    <phoneticPr fontId="12" type="noConversion"/>
  </si>
  <si>
    <t>永丰水库水生态综合修复与治理项目</t>
    <phoneticPr fontId="12" type="noConversion"/>
  </si>
  <si>
    <t>联丰水库水生态综合修复与治理项目</t>
    <phoneticPr fontId="12" type="noConversion"/>
  </si>
  <si>
    <t>新建连通长度8.14km，河道清障面积0.44km²，河道清理垃圾方量26600m³，新建生态护岸长度29.6km，新建堤防长度26.2km，滨岸带治理面积22.08km²，水源涵养与水土保持 综合治理面积3.95km²，清淤河长16.2km，清淤量8.9万m³，建设内容为:增加水保措施，实施坡改梯，修建谷坊、拦沙坝等。建设水系连通工程进行生态补水，开展清“四乱”等专项整治行动，人口密集处建设生态堤防，淤积严重的河道、坝塘进行清淤增效。</t>
    <phoneticPr fontId="2" type="noConversion"/>
  </si>
  <si>
    <t>新建连通长度6.21km，河道清障面积0.38km²，河道清理垃圾方量20500m³，新建生态护岸长度21.7km，新建堤防长度20.3km，滨岸带治理面积16.75km²，水源涵养与水土保持 综合治理面积3.54km²，清淤河长12.5km，清淤量7.9万m³，建设内容为:增加水保措施，实施坡改梯，修建谷坊、拦沙坝等。建设水系连通工程进行生态补水，开展清“四乱”等专项整治行动，人口密集处建设生态堤防，淤积严重的河道、坝塘进行清淤增效。</t>
    <phoneticPr fontId="2" type="noConversion"/>
  </si>
  <si>
    <t>新建连通长度3.93km，河道清障面积0.31km²，河道清理垃圾方量12300m³，新建生态护岸长度14km，新建堤防长度12.2km，滨岸带治理面积10.25km²，水源涵养与水土保持 综合治理面积1.92km²，清淤河长7.9km，清淤量4.3万m³，建设内容为:增加水保措施，实施坡改梯，修建谷坊、拦沙坝等。建设水系连通工程进行生态补水，开展清“四乱”等专项整治行动，人口密集处建设生态堤防，淤积严重的河道、坝塘进行清淤增效。</t>
    <phoneticPr fontId="2" type="noConversion"/>
  </si>
  <si>
    <t>新建连通长度5.93km，河道清障面积0.36km²，河道清理垃圾方量18555m³，新建生态护岸长度20.6km，新建堤防长度18.4km，滨岸带治理面积15.96km²，水源涵养与水土保持 综合治理面积3.4km²，清淤河长11.9km，清淤量6.5万m³，建设内容为:增加水保措施，实施坡改梯，修建谷坊、拦沙坝等。建设水系连通工程进行生态补水，开展清“四乱”等专项整治行动，人口密集处建设生态堤防，淤积严重的河道、坝塘进行清淤增效。</t>
    <phoneticPr fontId="2" type="noConversion"/>
  </si>
  <si>
    <t>新建连通长度3.71km，河道清障面积0.19km²，河道清理垃圾方量10600m³，新建生态护岸长度12.2km，新建堤防长度10.5km，滨岸带治理面积9.67km²，水源涵养与水土保持 综合治理面积1.82km²，清淤河长7.5km，清淤量4.1万m³，建设内容为:增加水保措施，实施坡改梯，修建谷坊、拦沙坝等。建设水系连通工程进行生态补水，开展清“四乱”等专项整治行动，人口密集处建设生态堤防，淤积严重的河道、坝塘进行清淤增效。</t>
    <phoneticPr fontId="2" type="noConversion"/>
  </si>
  <si>
    <t>新建连通长度4.79km，河道清障面积0.35km²，河道清理垃圾方量18100m³，新建生态护岸长度20.1km，新建堤防长度18km，滨岸带治理面积14.58km²，水源涵养与水土保持 综合治理面积2.33km²，清淤河长11.6km，清淤量7.4万m³，建设内容为:增加水保措施，实施坡改梯，修建谷坊、拦沙坝等。建设水系连通工程进行生态补水，开展清“四乱”等专项整治行动，人口密集处建设生态堤防，淤积严重的河道、坝塘进行清淤增效。</t>
    <phoneticPr fontId="2" type="noConversion"/>
  </si>
  <si>
    <t>新建连通长度3.5km，河道清障面积0.18km²，河道清理垃圾方量14900m³，新建生态护岸长度11.5km，新建堤防长度9.8km，滨岸带治理面积8.08km²，水源涵养与水土保持 综合治理面积1.72km²，清淤河长6km，清淤量3.8万m³，建设内容为:增加水保措施，实施坡改梯，修建谷坊、拦沙坝等。建设水系连通工程进行生态补水，开展清“四乱”等专项整治行动，人口密集处建设生态堤防，淤积严重的河道、坝塘进行清淤增效。</t>
    <phoneticPr fontId="2" type="noConversion"/>
  </si>
  <si>
    <t>楚雄州牟定县庆丰湖水利风景区</t>
    <phoneticPr fontId="2" type="noConversion"/>
  </si>
  <si>
    <t>实施“七大举措”，开展14项专项工作，系统推进河湖水生态、水景观、水文化建设。</t>
    <phoneticPr fontId="2" type="noConversion"/>
  </si>
  <si>
    <t>龙泉闸水库扩建</t>
    <phoneticPr fontId="2" type="noConversion"/>
  </si>
  <si>
    <t>山区小水网工程建设项目表</t>
    <phoneticPr fontId="2" type="noConversion"/>
  </si>
  <si>
    <t>附表2-3        山区小水网工程建设重点项目表</t>
    <phoneticPr fontId="2" type="noConversion"/>
  </si>
  <si>
    <t>初设已批复</t>
    <phoneticPr fontId="2" type="noConversion"/>
  </si>
  <si>
    <t>农村供水保障工程建设项目表</t>
    <phoneticPr fontId="2" type="noConversion"/>
  </si>
  <si>
    <t>附表2-8       农村供水保障工程建设项目表</t>
    <phoneticPr fontId="2" type="noConversion"/>
  </si>
  <si>
    <t>牟定县农村供水保障工程</t>
    <phoneticPr fontId="2" type="noConversion"/>
  </si>
  <si>
    <t>2023-2025</t>
    <phoneticPr fontId="2" type="noConversion"/>
  </si>
  <si>
    <t>牟定县“十四五”及中长期水安全保障规划项目统计表</t>
    <phoneticPr fontId="2" type="noConversion"/>
  </si>
  <si>
    <t>中长期规划项目件数</t>
    <phoneticPr fontId="2" type="noConversion"/>
  </si>
  <si>
    <t>中长期规划
总投资（亿元）</t>
    <phoneticPr fontId="2" type="noConversion"/>
  </si>
  <si>
    <t>信息化类</t>
    <phoneticPr fontId="2" type="noConversion"/>
  </si>
  <si>
    <t>城市为小Ⅱ型城市，规划防洪标准20年一遇，规划城区排水标准10年一遇，建设内容为：
（1）完成城区段及城区下游龙川河河道达标治理（原治理仅10年一遇），联合上游水库（2中6小一）使城区防洪标准达到20年一遇（含3座河闸改造）；
（2）中心城区周边山洪沟城区段达标治理（10年一遇）；
（3）近期九九沟、九零沟改造兼作截洪沟，提高城区排涝标准。城内现有沟渠河道清障疏浚，改造老城河，中期新建防洪沟土主庙至双树屯；
（4）完成县城上游流域内病险水库除险加固及清淤（1座中型及11座小二型加固，其它中型（庆丰）、小一型水库清淤（北山寺、永丰））；
（5）加强非工程措施（联合调度）。</t>
    <phoneticPr fontId="2" type="noConversion"/>
  </si>
  <si>
    <t>与甸心河有重复</t>
    <phoneticPr fontId="2" type="noConversion"/>
  </si>
  <si>
    <t>龙川江九龙甸水库至牟定庆丰水库调水工程</t>
    <phoneticPr fontId="2" type="noConversion"/>
  </si>
  <si>
    <t>治理河道总长2.5km，保护人口0.23万人，保护农田0.45万亩，治理标准为10年一遇，主要建设内容为：新建护岸及堤防长度5km，排洪渠长度0.2km</t>
    <phoneticPr fontId="2" type="noConversion"/>
  </si>
  <si>
    <t>治理河道总长4km，保护人口0.22万人，保护农田0.38万亩，治理标准为10年一遇，主要建设内容为：新建护岸及堤防长度8km，排洪渠长度1km，沟道疏浚量2.25万m³</t>
    <phoneticPr fontId="2" type="noConversion"/>
  </si>
  <si>
    <t>治理河道总长2km，保护人口0.16万人，保护农田0.34万亩，治理标准为10年一遇，主要建设内容为：新建护岸及堤防长度4km</t>
    <phoneticPr fontId="2" type="noConversion"/>
  </si>
  <si>
    <t>新村至拉磨哥段已治理，本段基本治理完成。母鲁打河。</t>
    <phoneticPr fontId="2" type="noConversion"/>
  </si>
  <si>
    <t>治理河道总长1.8km，保护人口0.27万人，保护农田0.18万亩，治理标准为10年一遇，主要建设内容为：新建护岸及堤防长度2.28km，排洪渠长度0.2km，沟道疏浚量4.35万m³</t>
    <phoneticPr fontId="2" type="noConversion"/>
  </si>
  <si>
    <t>治理河道总长1km，保护人口0.22万人，保护农田0.18万亩，治理标准为10年一遇，主要建设内容为：新建护岸及堤防长度2km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</si>
</sst>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0.0_);[Red]\(0.0\)"/>
    <numFmt numFmtId="178" formatCode="0_ "/>
    <numFmt numFmtId="179" formatCode="0.00_);[Red]\(0.00\)"/>
    <numFmt numFmtId="181" formatCode="0.0_ "/>
    <numFmt numFmtId="182" formatCode="0.000_ "/>
    <numFmt numFmtId="184" formatCode="0.000_);[Red]\(0.000\)"/>
    <numFmt numFmtId="185" formatCode="General&quot;件&quot;"/>
    <numFmt numFmtId="188" formatCode="0_ &quot;件&quot;"/>
  </numFmts>
  <fonts count="2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vertAlign val="superscript"/>
      <sz val="11"/>
      <color indexed="8"/>
      <name val="黑体"/>
      <family val="3"/>
      <charset val="134"/>
    </font>
    <font>
      <b/>
      <sz val="18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2"/>
      <name val="Times New Roman"/>
      <family val="1"/>
    </font>
    <font>
      <sz val="16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0.5"/>
      <name val="等线"/>
      <family val="3"/>
      <charset val="134"/>
      <scheme val="minor"/>
    </font>
    <font>
      <b/>
      <sz val="20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sz val="16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.5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.5"/>
      <color rgb="FFFF0000"/>
      <name val="等线"/>
      <family val="3"/>
      <charset val="134"/>
      <scheme val="minor"/>
    </font>
    <font>
      <vertAlign val="superscript"/>
      <sz val="10.5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10" fillId="0" borderId="0"/>
    <xf numFmtId="0" fontId="5" fillId="0" borderId="0"/>
    <xf numFmtId="0" fontId="3" fillId="0" borderId="0">
      <alignment vertical="center"/>
    </xf>
    <xf numFmtId="0" fontId="4" fillId="0" borderId="0"/>
    <xf numFmtId="0" fontId="1" fillId="0" borderId="0"/>
  </cellStyleXfs>
  <cellXfs count="140">
    <xf numFmtId="0" fontId="0" fillId="0" borderId="0" xfId="0"/>
    <xf numFmtId="0" fontId="4" fillId="0" borderId="0" xfId="1" applyFont="1" applyAlignment="1">
      <alignment horizontal="center" vertical="center"/>
    </xf>
    <xf numFmtId="49" fontId="9" fillId="0" borderId="0" xfId="1" quotePrefix="1" applyNumberFormat="1" applyFont="1" applyAlignment="1">
      <alignment vertical="center"/>
    </xf>
    <xf numFmtId="179" fontId="9" fillId="0" borderId="0" xfId="1" quotePrefix="1" applyNumberFormat="1" applyFont="1" applyAlignment="1">
      <alignment vertical="center"/>
    </xf>
    <xf numFmtId="179" fontId="9" fillId="0" borderId="0" xfId="1" quotePrefix="1" applyNumberFormat="1" applyFont="1" applyAlignment="1">
      <alignment horizontal="center" vertical="center"/>
    </xf>
    <xf numFmtId="177" fontId="9" fillId="0" borderId="0" xfId="1" quotePrefix="1" applyNumberFormat="1" applyFont="1" applyAlignment="1">
      <alignment horizontal="center" vertical="center"/>
    </xf>
    <xf numFmtId="184" fontId="9" fillId="0" borderId="0" xfId="1" quotePrefix="1" applyNumberFormat="1" applyFont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1" fillId="0" borderId="0" xfId="1" applyFont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5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185" fontId="16" fillId="0" borderId="1" xfId="1" quotePrefix="1" applyNumberFormat="1" applyFont="1" applyBorder="1" applyAlignment="1">
      <alignment horizontal="center" vertical="center"/>
    </xf>
    <xf numFmtId="2" fontId="16" fillId="0" borderId="1" xfId="1" quotePrefix="1" applyNumberFormat="1" applyFont="1" applyFill="1" applyBorder="1" applyAlignment="1">
      <alignment horizontal="center" vertical="center"/>
    </xf>
    <xf numFmtId="2" fontId="16" fillId="0" borderId="1" xfId="1" quotePrefix="1" applyNumberFormat="1" applyFont="1" applyBorder="1" applyAlignment="1">
      <alignment horizontal="center" vertical="center"/>
    </xf>
    <xf numFmtId="188" fontId="16" fillId="3" borderId="1" xfId="1" applyNumberFormat="1" applyFont="1" applyFill="1" applyBorder="1" applyAlignment="1">
      <alignment horizontal="center" vertical="center"/>
    </xf>
    <xf numFmtId="181" fontId="16" fillId="3" borderId="1" xfId="1" applyNumberFormat="1" applyFont="1" applyFill="1" applyBorder="1" applyAlignment="1">
      <alignment horizontal="center" vertical="center"/>
    </xf>
    <xf numFmtId="178" fontId="16" fillId="3" borderId="1" xfId="1" applyNumberFormat="1" applyFont="1" applyFill="1" applyBorder="1" applyAlignment="1">
      <alignment horizontal="center" vertical="center"/>
    </xf>
    <xf numFmtId="182" fontId="4" fillId="0" borderId="0" xfId="1" applyNumberFormat="1" applyFont="1" applyAlignment="1">
      <alignment vertical="center"/>
    </xf>
    <xf numFmtId="2" fontId="4" fillId="0" borderId="0" xfId="1" applyNumberFormat="1" applyFont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" fontId="13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/>
    <xf numFmtId="1" fontId="13" fillId="4" borderId="4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178" fontId="13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78" fontId="13" fillId="4" borderId="1" xfId="0" applyNumberFormat="1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1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0" fillId="4" borderId="1" xfId="1" applyNumberFormat="1" applyFont="1" applyFill="1" applyBorder="1" applyAlignment="1">
      <alignment horizontal="center" vertical="center" wrapText="1"/>
    </xf>
    <xf numFmtId="0" fontId="20" fillId="4" borderId="1" xfId="1" applyNumberFormat="1" applyFont="1" applyFill="1" applyBorder="1" applyAlignment="1">
      <alignment horizontal="left" vertical="center" wrapText="1"/>
    </xf>
    <xf numFmtId="1" fontId="20" fillId="4" borderId="1" xfId="1" applyNumberFormat="1" applyFont="1" applyFill="1" applyBorder="1" applyAlignment="1">
      <alignment horizontal="center" vertical="center" wrapText="1"/>
    </xf>
    <xf numFmtId="1" fontId="13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13" fillId="0" borderId="0" xfId="0" applyFont="1"/>
    <xf numFmtId="0" fontId="18" fillId="0" borderId="0" xfId="0" applyFont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13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76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77" fontId="20" fillId="0" borderId="0" xfId="0" applyNumberFormat="1" applyFont="1" applyAlignment="1">
      <alignment horizontal="center"/>
    </xf>
    <xf numFmtId="176" fontId="20" fillId="0" borderId="0" xfId="0" applyNumberFormat="1" applyFont="1"/>
    <xf numFmtId="0" fontId="20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0" fillId="0" borderId="0" xfId="0" applyFont="1" applyFill="1"/>
    <xf numFmtId="179" fontId="20" fillId="0" borderId="0" xfId="0" applyNumberFormat="1" applyFont="1"/>
    <xf numFmtId="0" fontId="20" fillId="0" borderId="0" xfId="0" applyFont="1" applyFill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78" fontId="20" fillId="0" borderId="0" xfId="0" applyNumberFormat="1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25">
    <cellStyle name="常规" xfId="0" builtinId="0"/>
    <cellStyle name="常规 10" xfId="23" xr:uid="{AAA3FC92-68B2-4112-975A-DAD9C519D0C3}"/>
    <cellStyle name="常规 10 2" xfId="12" xr:uid="{00000000-0005-0000-0000-000001000000}"/>
    <cellStyle name="常规 10 2 2 2" xfId="3" xr:uid="{00000000-0005-0000-0000-000002000000}"/>
    <cellStyle name="常规 10 3 2 2" xfId="7" xr:uid="{00000000-0005-0000-0000-000003000000}"/>
    <cellStyle name="常规 10 4" xfId="13" xr:uid="{00000000-0005-0000-0000-000004000000}"/>
    <cellStyle name="常规 12" xfId="1" xr:uid="{00000000-0005-0000-0000-000005000000}"/>
    <cellStyle name="常规 12 2 2 2 2" xfId="4" xr:uid="{00000000-0005-0000-0000-000006000000}"/>
    <cellStyle name="常规 12 2 3" xfId="5" xr:uid="{00000000-0005-0000-0000-000007000000}"/>
    <cellStyle name="常规 12 2 4" xfId="8" xr:uid="{00000000-0005-0000-0000-000008000000}"/>
    <cellStyle name="常规 14 2 2 2" xfId="15" xr:uid="{00000000-0005-0000-0000-000009000000}"/>
    <cellStyle name="常规 15" xfId="2" xr:uid="{00000000-0005-0000-0000-00000A000000}"/>
    <cellStyle name="常规 2" xfId="19" xr:uid="{2487E806-057E-4512-9FAE-9DF7CF23A8FA}"/>
    <cellStyle name="常规 2 17 2 2 2" xfId="14" xr:uid="{00000000-0005-0000-0000-00000B000000}"/>
    <cellStyle name="常规 2 18 2" xfId="17" xr:uid="{00000000-0005-0000-0000-00000C000000}"/>
    <cellStyle name="常规 2 19 2" xfId="18" xr:uid="{00000000-0005-0000-0000-00000D000000}"/>
    <cellStyle name="常规 2 2 2 3 2" xfId="9" xr:uid="{00000000-0005-0000-0000-00000E000000}"/>
    <cellStyle name="常规 2 4 2" xfId="16" xr:uid="{00000000-0005-0000-0000-00000F000000}"/>
    <cellStyle name="常规 2 9" xfId="11" xr:uid="{00000000-0005-0000-0000-000010000000}"/>
    <cellStyle name="常规 20" xfId="24" xr:uid="{2DBA4A58-F11B-4A3A-AF05-AFD581248830}"/>
    <cellStyle name="常规 27 2" xfId="10" xr:uid="{00000000-0005-0000-0000-000011000000}"/>
    <cellStyle name="常规 3" xfId="20" xr:uid="{8513F784-DEE0-4C8F-9A49-D1FF49613B29}"/>
    <cellStyle name="常规 3 3" xfId="6" xr:uid="{00000000-0005-0000-0000-000012000000}"/>
    <cellStyle name="常规 3_新开工项目" xfId="21" xr:uid="{A7554DDD-03F6-410E-9EFC-0044433BD45E}"/>
    <cellStyle name="常规 30 2" xfId="22" xr:uid="{50E47922-4B97-45A7-8C6D-4F1CF2C92812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5B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9E7C-9FF2-44E9-8FD2-D26F74095C00}">
  <sheetPr>
    <pageSetUpPr fitToPage="1"/>
  </sheetPr>
  <dimension ref="A1:W24"/>
  <sheetViews>
    <sheetView tabSelected="1" zoomScale="55" zoomScaleNormal="55" zoomScalePageLayoutView="40" workbookViewId="0">
      <selection activeCell="J13" sqref="J13"/>
    </sheetView>
  </sheetViews>
  <sheetFormatPr defaultColWidth="9" defaultRowHeight="20.25" x14ac:dyDescent="0.2"/>
  <cols>
    <col min="1" max="1" width="8.625" style="8" customWidth="1"/>
    <col min="2" max="2" width="16.875" style="12" bestFit="1" customWidth="1"/>
    <col min="3" max="3" width="12.375" style="12" bestFit="1" customWidth="1"/>
    <col min="4" max="4" width="61" style="12" bestFit="1" customWidth="1"/>
    <col min="5" max="5" width="16.875" style="12" bestFit="1" customWidth="1"/>
    <col min="6" max="6" width="23.625" style="12" customWidth="1"/>
    <col min="7" max="8" width="14.25" style="12" customWidth="1"/>
    <col min="9" max="9" width="15.375" style="12" customWidth="1"/>
    <col min="10" max="10" width="20.625" style="12" customWidth="1"/>
    <col min="11" max="11" width="21.375" style="12" customWidth="1"/>
    <col min="12" max="12" width="30.75" style="12" customWidth="1"/>
    <col min="13" max="13" width="20.75" style="26" bestFit="1" customWidth="1"/>
    <col min="14" max="15" width="14.25" style="12" customWidth="1"/>
    <col min="16" max="16" width="9.375" style="12" customWidth="1"/>
    <col min="17" max="17" width="9.375" style="12" bestFit="1" customWidth="1"/>
    <col min="18" max="23" width="10.875" style="12" bestFit="1" customWidth="1"/>
    <col min="24" max="24" width="9" style="12" customWidth="1"/>
    <col min="25" max="16384" width="9" style="12"/>
  </cols>
  <sheetData>
    <row r="1" spans="2:23" ht="25.5" x14ac:dyDescent="0.2">
      <c r="B1" s="97" t="s">
        <v>898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7"/>
    </row>
    <row r="2" spans="2:23" ht="66" customHeight="1" x14ac:dyDescent="0.2">
      <c r="B2" s="13" t="s">
        <v>13</v>
      </c>
      <c r="C2" s="91" t="s">
        <v>14</v>
      </c>
      <c r="D2" s="91" t="s">
        <v>15</v>
      </c>
      <c r="E2" s="14" t="s">
        <v>899</v>
      </c>
      <c r="F2" s="14" t="s">
        <v>900</v>
      </c>
      <c r="G2" s="14" t="s">
        <v>56</v>
      </c>
      <c r="H2" s="14" t="s">
        <v>57</v>
      </c>
      <c r="I2" s="14" t="s">
        <v>95</v>
      </c>
      <c r="J2" s="14" t="s">
        <v>37</v>
      </c>
      <c r="K2" s="14" t="s">
        <v>36</v>
      </c>
      <c r="L2" s="14" t="s">
        <v>62</v>
      </c>
      <c r="M2" s="14" t="s">
        <v>38</v>
      </c>
      <c r="N2" s="14" t="s">
        <v>53</v>
      </c>
      <c r="O2" s="14" t="s">
        <v>39</v>
      </c>
    </row>
    <row r="3" spans="2:23" ht="33.950000000000003" customHeight="1" x14ac:dyDescent="0.2">
      <c r="B3" s="96" t="s">
        <v>18</v>
      </c>
      <c r="C3" s="15" t="s">
        <v>70</v>
      </c>
      <c r="D3" s="16" t="s">
        <v>71</v>
      </c>
      <c r="E3" s="17">
        <v>1</v>
      </c>
      <c r="F3" s="18">
        <v>0.3226</v>
      </c>
      <c r="G3" s="17">
        <v>0</v>
      </c>
      <c r="H3" s="17">
        <v>1</v>
      </c>
      <c r="I3" s="17">
        <v>0</v>
      </c>
      <c r="J3" s="17">
        <v>1</v>
      </c>
      <c r="K3" s="18">
        <v>0.3226</v>
      </c>
      <c r="L3" s="18">
        <v>0.3226</v>
      </c>
      <c r="M3" s="17">
        <v>1</v>
      </c>
      <c r="N3" s="17">
        <v>0</v>
      </c>
      <c r="O3" s="17">
        <v>0</v>
      </c>
      <c r="P3" s="4"/>
      <c r="Q3" s="5"/>
      <c r="R3" s="6"/>
      <c r="S3" s="3"/>
      <c r="T3" s="2"/>
      <c r="U3" s="2"/>
      <c r="V3" s="2"/>
      <c r="W3" s="2"/>
    </row>
    <row r="4" spans="2:23" ht="33.950000000000003" customHeight="1" x14ac:dyDescent="0.2">
      <c r="B4" s="96"/>
      <c r="C4" s="15" t="s">
        <v>72</v>
      </c>
      <c r="D4" s="16" t="s">
        <v>73</v>
      </c>
      <c r="E4" s="17">
        <v>6</v>
      </c>
      <c r="F4" s="19">
        <v>1.8995674999999999</v>
      </c>
      <c r="G4" s="17">
        <v>0</v>
      </c>
      <c r="H4" s="17">
        <v>5</v>
      </c>
      <c r="I4" s="17">
        <v>3</v>
      </c>
      <c r="J4" s="17">
        <v>3</v>
      </c>
      <c r="K4" s="18">
        <v>0.96109750000000005</v>
      </c>
      <c r="L4" s="18">
        <v>0.96109750000000005</v>
      </c>
      <c r="M4" s="17">
        <v>6</v>
      </c>
      <c r="N4" s="17">
        <v>0</v>
      </c>
      <c r="O4" s="17">
        <v>0</v>
      </c>
      <c r="P4" s="4"/>
      <c r="Q4" s="5"/>
      <c r="R4" s="6"/>
      <c r="S4" s="3"/>
      <c r="T4" s="2"/>
      <c r="U4" s="2"/>
      <c r="V4" s="2"/>
      <c r="W4" s="2"/>
    </row>
    <row r="5" spans="2:23" ht="33.950000000000003" customHeight="1" x14ac:dyDescent="0.2">
      <c r="B5" s="96"/>
      <c r="C5" s="15" t="s">
        <v>74</v>
      </c>
      <c r="D5" s="16" t="s">
        <v>50</v>
      </c>
      <c r="E5" s="17">
        <v>37</v>
      </c>
      <c r="F5" s="19">
        <v>16.959629999999997</v>
      </c>
      <c r="G5" s="17">
        <v>5</v>
      </c>
      <c r="H5" s="17">
        <v>32</v>
      </c>
      <c r="I5" s="17">
        <v>31</v>
      </c>
      <c r="J5" s="17">
        <v>6</v>
      </c>
      <c r="K5" s="18">
        <v>2.4218000000000002</v>
      </c>
      <c r="L5" s="18">
        <v>2.4218000000000002</v>
      </c>
      <c r="M5" s="17">
        <v>35</v>
      </c>
      <c r="N5" s="17">
        <v>2</v>
      </c>
      <c r="O5" s="17">
        <v>0</v>
      </c>
      <c r="P5" s="4"/>
      <c r="Q5" s="5"/>
      <c r="R5" s="6"/>
      <c r="S5" s="3"/>
      <c r="T5" s="2"/>
      <c r="U5" s="2"/>
      <c r="V5" s="2"/>
      <c r="W5" s="2"/>
    </row>
    <row r="6" spans="2:23" ht="33.950000000000003" customHeight="1" x14ac:dyDescent="0.2">
      <c r="B6" s="96"/>
      <c r="C6" s="15" t="s">
        <v>75</v>
      </c>
      <c r="D6" s="16" t="s">
        <v>93</v>
      </c>
      <c r="E6" s="17">
        <v>48</v>
      </c>
      <c r="F6" s="19">
        <v>1.67875</v>
      </c>
      <c r="G6" s="17">
        <v>0</v>
      </c>
      <c r="H6" s="17">
        <v>48</v>
      </c>
      <c r="I6" s="17">
        <v>0</v>
      </c>
      <c r="J6" s="17">
        <v>48</v>
      </c>
      <c r="K6" s="18">
        <v>1.67875</v>
      </c>
      <c r="L6" s="18">
        <v>1.67875</v>
      </c>
      <c r="M6" s="17">
        <v>48</v>
      </c>
      <c r="N6" s="17">
        <v>0</v>
      </c>
      <c r="O6" s="17">
        <v>0</v>
      </c>
      <c r="P6" s="4"/>
      <c r="Q6" s="5"/>
      <c r="R6" s="6"/>
      <c r="S6" s="3"/>
      <c r="T6" s="2"/>
      <c r="U6" s="2"/>
      <c r="V6" s="2"/>
      <c r="W6" s="2"/>
    </row>
    <row r="7" spans="2:23" ht="33.950000000000003" customHeight="1" x14ac:dyDescent="0.2">
      <c r="B7" s="96"/>
      <c r="C7" s="15" t="s">
        <v>76</v>
      </c>
      <c r="D7" s="16" t="s">
        <v>94</v>
      </c>
      <c r="E7" s="17">
        <v>22</v>
      </c>
      <c r="F7" s="19">
        <v>1.2619</v>
      </c>
      <c r="G7" s="17">
        <v>0</v>
      </c>
      <c r="H7" s="17">
        <v>22</v>
      </c>
      <c r="I7" s="17">
        <v>0</v>
      </c>
      <c r="J7" s="17">
        <v>22</v>
      </c>
      <c r="K7" s="18">
        <v>1.2619</v>
      </c>
      <c r="L7" s="18">
        <v>1.14645</v>
      </c>
      <c r="M7" s="17">
        <v>22</v>
      </c>
      <c r="N7" s="17">
        <v>0</v>
      </c>
      <c r="O7" s="17">
        <v>0</v>
      </c>
      <c r="P7" s="4"/>
      <c r="Q7" s="5"/>
      <c r="R7" s="6"/>
      <c r="S7" s="3"/>
      <c r="T7" s="2"/>
      <c r="U7" s="2"/>
      <c r="V7" s="2"/>
      <c r="W7" s="2"/>
    </row>
    <row r="8" spans="2:23" ht="33.950000000000003" customHeight="1" x14ac:dyDescent="0.2">
      <c r="B8" s="96"/>
      <c r="C8" s="15" t="s">
        <v>77</v>
      </c>
      <c r="D8" s="16" t="s">
        <v>19</v>
      </c>
      <c r="E8" s="17">
        <v>1</v>
      </c>
      <c r="F8" s="19">
        <v>1.375</v>
      </c>
      <c r="G8" s="17">
        <v>1</v>
      </c>
      <c r="H8" s="17">
        <v>0</v>
      </c>
      <c r="I8" s="17">
        <v>0</v>
      </c>
      <c r="J8" s="17">
        <v>1</v>
      </c>
      <c r="K8" s="18">
        <v>1.375</v>
      </c>
      <c r="L8" s="18">
        <v>1.375</v>
      </c>
      <c r="M8" s="17">
        <v>0</v>
      </c>
      <c r="N8" s="17">
        <v>1</v>
      </c>
      <c r="O8" s="17">
        <v>0</v>
      </c>
      <c r="P8" s="4"/>
      <c r="Q8" s="3"/>
      <c r="R8" s="3"/>
      <c r="S8" s="3"/>
      <c r="T8" s="2"/>
      <c r="U8" s="2"/>
      <c r="V8" s="2"/>
      <c r="W8" s="2"/>
    </row>
    <row r="9" spans="2:23" ht="33.950000000000003" customHeight="1" x14ac:dyDescent="0.2">
      <c r="B9" s="96" t="s">
        <v>59</v>
      </c>
      <c r="C9" s="15" t="s">
        <v>78</v>
      </c>
      <c r="D9" s="16" t="s">
        <v>24</v>
      </c>
      <c r="E9" s="17">
        <v>22</v>
      </c>
      <c r="F9" s="19">
        <v>94.458756000000008</v>
      </c>
      <c r="G9" s="17">
        <v>11</v>
      </c>
      <c r="H9" s="17">
        <v>11</v>
      </c>
      <c r="I9" s="17">
        <v>13</v>
      </c>
      <c r="J9" s="17">
        <v>9</v>
      </c>
      <c r="K9" s="18">
        <v>52.619756000000002</v>
      </c>
      <c r="L9" s="18">
        <v>31.299553599999996</v>
      </c>
      <c r="M9" s="17">
        <v>12</v>
      </c>
      <c r="N9" s="17">
        <v>8</v>
      </c>
      <c r="O9" s="17">
        <v>2</v>
      </c>
      <c r="P9" s="4"/>
      <c r="Q9" s="3"/>
      <c r="R9" s="3"/>
      <c r="S9" s="3"/>
      <c r="T9" s="2"/>
      <c r="U9" s="2"/>
      <c r="V9" s="2"/>
      <c r="W9" s="2"/>
    </row>
    <row r="10" spans="2:23" ht="33.950000000000003" customHeight="1" x14ac:dyDescent="0.2">
      <c r="B10" s="96"/>
      <c r="C10" s="15" t="s">
        <v>79</v>
      </c>
      <c r="D10" s="16" t="s">
        <v>69</v>
      </c>
      <c r="E10" s="17">
        <v>22</v>
      </c>
      <c r="F10" s="19">
        <v>140.61259999999999</v>
      </c>
      <c r="G10" s="17">
        <v>12</v>
      </c>
      <c r="H10" s="17">
        <v>10</v>
      </c>
      <c r="I10" s="17">
        <v>8</v>
      </c>
      <c r="J10" s="17">
        <v>14</v>
      </c>
      <c r="K10" s="18">
        <v>23.762599999999999</v>
      </c>
      <c r="L10" s="18">
        <v>16.63382</v>
      </c>
      <c r="M10" s="17">
        <v>5</v>
      </c>
      <c r="N10" s="17">
        <v>13</v>
      </c>
      <c r="O10" s="17">
        <v>4</v>
      </c>
      <c r="P10" s="4"/>
      <c r="Q10" s="3"/>
      <c r="R10" s="3"/>
      <c r="S10" s="3"/>
      <c r="T10" s="2"/>
      <c r="U10" s="2"/>
      <c r="V10" s="2"/>
      <c r="W10" s="2"/>
    </row>
    <row r="11" spans="2:23" ht="33.950000000000003" customHeight="1" x14ac:dyDescent="0.2">
      <c r="B11" s="96"/>
      <c r="C11" s="15" t="s">
        <v>80</v>
      </c>
      <c r="D11" s="16" t="s">
        <v>891</v>
      </c>
      <c r="E11" s="17">
        <v>37</v>
      </c>
      <c r="F11" s="19">
        <v>21.48020833333333</v>
      </c>
      <c r="G11" s="17">
        <v>24</v>
      </c>
      <c r="H11" s="17">
        <v>13</v>
      </c>
      <c r="I11" s="17">
        <v>24</v>
      </c>
      <c r="J11" s="17">
        <v>13</v>
      </c>
      <c r="K11" s="18">
        <v>3.566875</v>
      </c>
      <c r="L11" s="18">
        <v>2.1401250000000003</v>
      </c>
      <c r="M11" s="17">
        <v>35</v>
      </c>
      <c r="N11" s="17">
        <v>2</v>
      </c>
      <c r="O11" s="17">
        <v>0</v>
      </c>
      <c r="P11" s="4"/>
      <c r="Q11" s="3"/>
      <c r="R11" s="3"/>
      <c r="S11" s="3"/>
      <c r="T11" s="2"/>
      <c r="U11" s="2"/>
      <c r="V11" s="2"/>
      <c r="W11" s="2"/>
    </row>
    <row r="12" spans="2:23" ht="33.950000000000003" customHeight="1" x14ac:dyDescent="0.2">
      <c r="B12" s="96"/>
      <c r="C12" s="15" t="s">
        <v>81</v>
      </c>
      <c r="D12" s="16" t="s">
        <v>16</v>
      </c>
      <c r="E12" s="17">
        <v>1</v>
      </c>
      <c r="F12" s="19">
        <v>0.61899999999999999</v>
      </c>
      <c r="G12" s="17">
        <v>0</v>
      </c>
      <c r="H12" s="17">
        <v>1</v>
      </c>
      <c r="I12" s="17">
        <v>0</v>
      </c>
      <c r="J12" s="17">
        <v>1</v>
      </c>
      <c r="K12" s="18">
        <v>0.61899999999999999</v>
      </c>
      <c r="L12" s="18">
        <v>0.61899999999999999</v>
      </c>
      <c r="M12" s="17">
        <v>1</v>
      </c>
      <c r="N12" s="17">
        <v>0</v>
      </c>
      <c r="O12" s="17">
        <v>0</v>
      </c>
      <c r="P12" s="4"/>
      <c r="Q12" s="3"/>
      <c r="R12" s="3"/>
      <c r="S12" s="3"/>
      <c r="T12" s="2"/>
      <c r="U12" s="2"/>
      <c r="V12" s="2"/>
      <c r="W12" s="2"/>
    </row>
    <row r="13" spans="2:23" ht="33.950000000000003" customHeight="1" x14ac:dyDescent="0.2">
      <c r="B13" s="96"/>
      <c r="C13" s="15" t="s">
        <v>82</v>
      </c>
      <c r="D13" s="16" t="s">
        <v>44</v>
      </c>
      <c r="E13" s="17">
        <v>1</v>
      </c>
      <c r="F13" s="19">
        <v>13.2996</v>
      </c>
      <c r="G13" s="17">
        <v>0</v>
      </c>
      <c r="H13" s="17">
        <v>1</v>
      </c>
      <c r="I13" s="17">
        <v>0</v>
      </c>
      <c r="J13" s="17">
        <v>1</v>
      </c>
      <c r="K13" s="18">
        <v>13.2996</v>
      </c>
      <c r="L13" s="18">
        <v>10.63968</v>
      </c>
      <c r="M13" s="17">
        <v>0</v>
      </c>
      <c r="N13" s="17">
        <v>0</v>
      </c>
      <c r="O13" s="17">
        <v>1</v>
      </c>
      <c r="P13" s="4"/>
      <c r="Q13" s="3"/>
      <c r="R13" s="3"/>
      <c r="S13" s="3"/>
      <c r="T13" s="2"/>
      <c r="U13" s="2"/>
      <c r="V13" s="2"/>
      <c r="W13" s="2"/>
    </row>
    <row r="14" spans="2:23" ht="33.950000000000003" customHeight="1" x14ac:dyDescent="0.2">
      <c r="B14" s="96"/>
      <c r="C14" s="15" t="s">
        <v>83</v>
      </c>
      <c r="D14" s="16" t="s">
        <v>17</v>
      </c>
      <c r="E14" s="17">
        <v>2</v>
      </c>
      <c r="F14" s="19">
        <v>6.1055999999999999</v>
      </c>
      <c r="G14" s="17">
        <v>2</v>
      </c>
      <c r="H14" s="17">
        <v>0</v>
      </c>
      <c r="I14" s="17">
        <v>0</v>
      </c>
      <c r="J14" s="17">
        <v>2</v>
      </c>
      <c r="K14" s="18">
        <v>6.1055999999999999</v>
      </c>
      <c r="L14" s="18">
        <v>1.7387999999999999</v>
      </c>
      <c r="M14" s="17">
        <v>0</v>
      </c>
      <c r="N14" s="17">
        <v>2</v>
      </c>
      <c r="O14" s="17">
        <v>0</v>
      </c>
      <c r="P14" s="4"/>
      <c r="Q14" s="3"/>
      <c r="R14" s="3"/>
      <c r="S14" s="3"/>
      <c r="T14" s="2"/>
      <c r="U14" s="2"/>
      <c r="V14" s="2"/>
      <c r="W14" s="2"/>
    </row>
    <row r="15" spans="2:23" ht="33.950000000000003" customHeight="1" x14ac:dyDescent="0.2">
      <c r="B15" s="96"/>
      <c r="C15" s="15" t="s">
        <v>84</v>
      </c>
      <c r="D15" s="16" t="s">
        <v>20</v>
      </c>
      <c r="E15" s="17">
        <v>80</v>
      </c>
      <c r="F15" s="19">
        <v>8.0031318181818172</v>
      </c>
      <c r="G15" s="17">
        <v>41</v>
      </c>
      <c r="H15" s="17">
        <v>39</v>
      </c>
      <c r="I15" s="17">
        <v>39</v>
      </c>
      <c r="J15" s="17">
        <v>41</v>
      </c>
      <c r="K15" s="18">
        <v>6.3273136363636358</v>
      </c>
      <c r="L15" s="18">
        <v>3.1636568181818179</v>
      </c>
      <c r="M15" s="17">
        <v>77</v>
      </c>
      <c r="N15" s="17">
        <v>3</v>
      </c>
      <c r="O15" s="17">
        <v>0</v>
      </c>
      <c r="P15" s="4"/>
      <c r="Q15" s="3"/>
      <c r="R15" s="3"/>
      <c r="S15" s="3"/>
      <c r="T15" s="2"/>
      <c r="U15" s="2"/>
      <c r="V15" s="2"/>
      <c r="W15" s="2"/>
    </row>
    <row r="16" spans="2:23" ht="33.950000000000003" customHeight="1" x14ac:dyDescent="0.2">
      <c r="B16" s="96"/>
      <c r="C16" s="15" t="s">
        <v>85</v>
      </c>
      <c r="D16" s="16" t="s">
        <v>894</v>
      </c>
      <c r="E16" s="17">
        <v>1</v>
      </c>
      <c r="F16" s="19">
        <v>1.28451928</v>
      </c>
      <c r="G16" s="17">
        <v>0</v>
      </c>
      <c r="H16" s="17">
        <v>1</v>
      </c>
      <c r="I16" s="17">
        <v>0</v>
      </c>
      <c r="J16" s="17">
        <v>1</v>
      </c>
      <c r="K16" s="18">
        <v>1.28451928</v>
      </c>
      <c r="L16" s="18">
        <v>1.28451928</v>
      </c>
      <c r="M16" s="17">
        <v>0</v>
      </c>
      <c r="N16" s="17">
        <v>1</v>
      </c>
      <c r="O16" s="17">
        <v>0</v>
      </c>
      <c r="P16" s="4"/>
      <c r="Q16" s="2"/>
      <c r="R16" s="2"/>
      <c r="S16" s="2"/>
      <c r="T16" s="2"/>
      <c r="U16" s="2"/>
      <c r="V16" s="2"/>
      <c r="W16" s="2"/>
    </row>
    <row r="17" spans="2:23" ht="33.950000000000003" customHeight="1" x14ac:dyDescent="0.2">
      <c r="B17" s="96"/>
      <c r="C17" s="15" t="s">
        <v>86</v>
      </c>
      <c r="D17" s="16" t="s">
        <v>32</v>
      </c>
      <c r="E17" s="17">
        <v>1</v>
      </c>
      <c r="F17" s="19">
        <v>1.8783249770334933</v>
      </c>
      <c r="G17" s="17">
        <v>1</v>
      </c>
      <c r="H17" s="17">
        <v>0</v>
      </c>
      <c r="I17" s="17">
        <v>0</v>
      </c>
      <c r="J17" s="17">
        <v>1</v>
      </c>
      <c r="K17" s="18">
        <v>1.8783249770334933</v>
      </c>
      <c r="L17" s="18">
        <v>1.5965762304784692</v>
      </c>
      <c r="M17" s="17">
        <v>0</v>
      </c>
      <c r="N17" s="17">
        <v>1</v>
      </c>
      <c r="O17" s="17">
        <v>0</v>
      </c>
      <c r="P17" s="4"/>
      <c r="Q17" s="2"/>
      <c r="R17" s="2"/>
      <c r="S17" s="2"/>
      <c r="T17" s="2"/>
      <c r="U17" s="2"/>
      <c r="V17" s="2"/>
      <c r="W17" s="2"/>
    </row>
    <row r="18" spans="2:23" ht="33.950000000000003" customHeight="1" x14ac:dyDescent="0.2">
      <c r="B18" s="96" t="s">
        <v>60</v>
      </c>
      <c r="C18" s="15" t="s">
        <v>87</v>
      </c>
      <c r="D18" s="16" t="s">
        <v>34</v>
      </c>
      <c r="E18" s="17">
        <v>16</v>
      </c>
      <c r="F18" s="19">
        <v>5.3840000000000003</v>
      </c>
      <c r="G18" s="17">
        <v>16</v>
      </c>
      <c r="H18" s="17">
        <v>0</v>
      </c>
      <c r="I18" s="17">
        <v>0</v>
      </c>
      <c r="J18" s="17">
        <v>16</v>
      </c>
      <c r="K18" s="18">
        <v>5.3840000000000003</v>
      </c>
      <c r="L18" s="18">
        <v>1.1200000000000001</v>
      </c>
      <c r="M18" s="17">
        <v>15</v>
      </c>
      <c r="N18" s="17">
        <v>1</v>
      </c>
      <c r="O18" s="17">
        <v>0</v>
      </c>
      <c r="P18" s="4"/>
      <c r="Q18" s="2"/>
      <c r="R18" s="2"/>
      <c r="S18" s="2"/>
      <c r="T18" s="2"/>
      <c r="U18" s="2"/>
      <c r="V18" s="2"/>
      <c r="W18" s="2"/>
    </row>
    <row r="19" spans="2:23" ht="33.950000000000003" customHeight="1" x14ac:dyDescent="0.2">
      <c r="B19" s="96"/>
      <c r="C19" s="15" t="s">
        <v>88</v>
      </c>
      <c r="D19" s="16" t="s">
        <v>35</v>
      </c>
      <c r="E19" s="17">
        <v>24</v>
      </c>
      <c r="F19" s="19">
        <v>76.293900499999992</v>
      </c>
      <c r="G19" s="17">
        <v>13</v>
      </c>
      <c r="H19" s="17">
        <v>11</v>
      </c>
      <c r="I19" s="17">
        <v>20</v>
      </c>
      <c r="J19" s="17">
        <v>4</v>
      </c>
      <c r="K19" s="18">
        <v>13.978999999999999</v>
      </c>
      <c r="L19" s="18">
        <v>3.4947499999999998</v>
      </c>
      <c r="M19" s="17">
        <v>0</v>
      </c>
      <c r="N19" s="17">
        <v>24</v>
      </c>
      <c r="O19" s="17">
        <v>0</v>
      </c>
      <c r="P19" s="4"/>
      <c r="Q19" s="2"/>
      <c r="R19" s="2"/>
      <c r="S19" s="2"/>
      <c r="T19" s="2"/>
      <c r="U19" s="2"/>
      <c r="V19" s="2"/>
      <c r="W19" s="2"/>
    </row>
    <row r="20" spans="2:23" ht="33.950000000000003" customHeight="1" x14ac:dyDescent="0.2">
      <c r="B20" s="96"/>
      <c r="C20" s="15" t="s">
        <v>89</v>
      </c>
      <c r="D20" s="16" t="s">
        <v>676</v>
      </c>
      <c r="E20" s="17">
        <v>7</v>
      </c>
      <c r="F20" s="19">
        <v>98.79</v>
      </c>
      <c r="G20" s="17">
        <v>0</v>
      </c>
      <c r="H20" s="17">
        <v>7</v>
      </c>
      <c r="I20" s="17">
        <v>6</v>
      </c>
      <c r="J20" s="17">
        <v>1</v>
      </c>
      <c r="K20" s="18">
        <v>26.64</v>
      </c>
      <c r="L20" s="18">
        <v>1.5</v>
      </c>
      <c r="M20" s="17">
        <v>0</v>
      </c>
      <c r="N20" s="17">
        <v>3</v>
      </c>
      <c r="O20" s="17">
        <v>4</v>
      </c>
      <c r="P20" s="4"/>
      <c r="Q20" s="2"/>
      <c r="R20" s="2"/>
      <c r="S20" s="2"/>
      <c r="T20" s="2"/>
      <c r="U20" s="2"/>
      <c r="V20" s="2"/>
      <c r="W20" s="2"/>
    </row>
    <row r="21" spans="2:23" ht="33.950000000000003" customHeight="1" x14ac:dyDescent="0.2">
      <c r="B21" s="96"/>
      <c r="C21" s="15" t="s">
        <v>90</v>
      </c>
      <c r="D21" s="16" t="s">
        <v>33</v>
      </c>
      <c r="E21" s="17">
        <v>1</v>
      </c>
      <c r="F21" s="19">
        <v>5.5</v>
      </c>
      <c r="G21" s="17">
        <v>1</v>
      </c>
      <c r="H21" s="17">
        <v>0</v>
      </c>
      <c r="I21" s="17">
        <v>1</v>
      </c>
      <c r="J21" s="17">
        <v>0</v>
      </c>
      <c r="K21" s="18">
        <v>0</v>
      </c>
      <c r="L21" s="18">
        <v>0</v>
      </c>
      <c r="M21" s="17">
        <v>0</v>
      </c>
      <c r="N21" s="17">
        <v>1</v>
      </c>
      <c r="O21" s="17">
        <v>0</v>
      </c>
      <c r="P21" s="4"/>
      <c r="Q21" s="2"/>
      <c r="R21" s="2"/>
      <c r="S21" s="2"/>
      <c r="T21" s="2"/>
      <c r="U21" s="2"/>
      <c r="V21" s="2"/>
      <c r="W21" s="2"/>
    </row>
    <row r="22" spans="2:23" ht="33.950000000000003" customHeight="1" x14ac:dyDescent="0.2">
      <c r="B22" s="92" t="s">
        <v>901</v>
      </c>
      <c r="C22" s="15" t="s">
        <v>91</v>
      </c>
      <c r="D22" s="16" t="s">
        <v>23</v>
      </c>
      <c r="E22" s="17">
        <v>1</v>
      </c>
      <c r="F22" s="19">
        <v>6.5</v>
      </c>
      <c r="G22" s="17">
        <v>1</v>
      </c>
      <c r="H22" s="17">
        <v>0</v>
      </c>
      <c r="I22" s="17">
        <v>0</v>
      </c>
      <c r="J22" s="17">
        <v>1</v>
      </c>
      <c r="K22" s="18">
        <v>6.5</v>
      </c>
      <c r="L22" s="18">
        <v>0.65</v>
      </c>
      <c r="M22" s="17">
        <v>0</v>
      </c>
      <c r="N22" s="17">
        <v>1</v>
      </c>
      <c r="O22" s="17">
        <v>0</v>
      </c>
      <c r="P22" s="4"/>
      <c r="Q22" s="2"/>
      <c r="R22" s="2"/>
      <c r="S22" s="2"/>
      <c r="T22" s="2"/>
      <c r="U22" s="2"/>
      <c r="V22" s="2"/>
      <c r="W22" s="2"/>
    </row>
    <row r="23" spans="2:23" ht="33.950000000000003" customHeight="1" x14ac:dyDescent="0.2">
      <c r="B23" s="95" t="s">
        <v>61</v>
      </c>
      <c r="C23" s="95"/>
      <c r="D23" s="95"/>
      <c r="E23" s="20">
        <v>331</v>
      </c>
      <c r="F23" s="21">
        <v>503.70708840854871</v>
      </c>
      <c r="G23" s="22">
        <v>128</v>
      </c>
      <c r="H23" s="22">
        <v>202</v>
      </c>
      <c r="I23" s="22">
        <v>145</v>
      </c>
      <c r="J23" s="20">
        <v>186</v>
      </c>
      <c r="K23" s="21">
        <v>169.98773639339714</v>
      </c>
      <c r="L23" s="21">
        <v>83.786178428660293</v>
      </c>
      <c r="M23" s="22">
        <v>257</v>
      </c>
      <c r="N23" s="22">
        <v>63</v>
      </c>
      <c r="O23" s="22">
        <v>11</v>
      </c>
      <c r="P23" s="23"/>
      <c r="Q23" s="23"/>
    </row>
    <row r="24" spans="2:23" x14ac:dyDescent="0.2">
      <c r="B24" s="1"/>
      <c r="C24" s="1"/>
      <c r="D24" s="24"/>
      <c r="E24" s="24"/>
      <c r="F24" s="24"/>
      <c r="G24" s="24"/>
      <c r="H24" s="24"/>
      <c r="I24" s="24"/>
      <c r="J24" s="24"/>
      <c r="K24" s="24"/>
      <c r="L24" s="24"/>
      <c r="M24" s="25"/>
    </row>
  </sheetData>
  <mergeCells count="5">
    <mergeCell ref="B23:D23"/>
    <mergeCell ref="B3:B8"/>
    <mergeCell ref="B9:B17"/>
    <mergeCell ref="B18:B21"/>
    <mergeCell ref="B1:L1"/>
  </mergeCells>
  <phoneticPr fontId="2" type="noConversion"/>
  <conditionalFormatting sqref="D17:D2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{A6D1C9C2-B2C7-410F-BBD5-BE88A79BB46A}</x14:id>
        </ext>
      </extLst>
    </cfRule>
  </conditionalFormatting>
  <conditionalFormatting sqref="D3:D16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{C7B268E4-E043-46F6-9FC8-D140D1B603F7}</x14:id>
        </ext>
      </extLst>
    </cfRule>
  </conditionalFormatting>
  <printOptions horizontalCentered="1"/>
  <pageMargins left="0.78740157480314965" right="0.78740157480314965" top="0.78740157480314965" bottom="0.78740157480314965" header="0" footer="0"/>
  <pageSetup paperSize="8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D1C9C2-B2C7-410F-BBD5-BE88A79BB4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D17:D22</xm:sqref>
        </x14:conditionalFormatting>
        <x14:conditionalFormatting xmlns:xm="http://schemas.microsoft.com/office/excel/2006/main">
          <x14:cfRule type="dataBar" id="{C7B268E4-E043-46F6-9FC8-D140D1B603F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D3:D16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3"/>
  <sheetViews>
    <sheetView zoomScale="70" zoomScaleNormal="70" zoomScaleSheetLayoutView="85" workbookViewId="0">
      <selection activeCell="H13" sqref="H13"/>
    </sheetView>
  </sheetViews>
  <sheetFormatPr defaultRowHeight="14.25" x14ac:dyDescent="0.2"/>
  <cols>
    <col min="1" max="1" width="6.25" style="104" customWidth="1"/>
    <col min="2" max="2" width="19" style="109" customWidth="1"/>
    <col min="3" max="3" width="6" style="104" customWidth="1"/>
    <col min="4" max="4" width="39.125" style="43" customWidth="1"/>
    <col min="5" max="5" width="6.875" style="110" customWidth="1"/>
    <col min="6" max="7" width="9.5" style="104" customWidth="1"/>
    <col min="8" max="8" width="11.25" style="104" customWidth="1"/>
    <col min="9" max="9" width="10.625" style="104" customWidth="1"/>
    <col min="10" max="10" width="10.5" style="104" customWidth="1"/>
    <col min="11" max="11" width="14.125" style="104" customWidth="1"/>
    <col min="12" max="12" width="21.125" style="104" customWidth="1"/>
    <col min="13" max="13" width="10" style="104" customWidth="1"/>
    <col min="14" max="14" width="9" style="104"/>
    <col min="15" max="15" width="9" style="108"/>
    <col min="16" max="16384" width="9" style="104"/>
  </cols>
  <sheetData>
    <row r="1" spans="1:15" ht="21.95" customHeight="1" x14ac:dyDescent="0.2">
      <c r="A1" s="102" t="s">
        <v>892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19"/>
    </row>
    <row r="2" spans="1:15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58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s="80" customFormat="1" ht="60" customHeight="1" x14ac:dyDescent="0.2">
      <c r="A4" s="10">
        <v>1</v>
      </c>
      <c r="B4" s="36" t="s">
        <v>541</v>
      </c>
      <c r="C4" s="10" t="s">
        <v>10</v>
      </c>
      <c r="D4" s="51" t="s">
        <v>775</v>
      </c>
      <c r="E4" s="36" t="s">
        <v>106</v>
      </c>
      <c r="F4" s="10" t="s">
        <v>557</v>
      </c>
      <c r="G4" s="9">
        <v>2127</v>
      </c>
      <c r="H4" s="9"/>
      <c r="I4" s="9">
        <f t="shared" ref="I4:I40" si="0">G4*0.5</f>
        <v>1063.5</v>
      </c>
      <c r="J4" s="9">
        <f t="shared" ref="J4:J40" si="1">G4-I4</f>
        <v>1063.5</v>
      </c>
      <c r="K4" s="9">
        <f>G4*0.6</f>
        <v>1276.2</v>
      </c>
      <c r="L4" s="51"/>
      <c r="M4" s="36" t="s">
        <v>26</v>
      </c>
      <c r="N4" s="36" t="s">
        <v>40</v>
      </c>
      <c r="O4" s="54" t="s">
        <v>472</v>
      </c>
    </row>
    <row r="5" spans="1:15" s="80" customFormat="1" ht="60" customHeight="1" x14ac:dyDescent="0.2">
      <c r="A5" s="10">
        <v>2</v>
      </c>
      <c r="B5" s="36" t="s">
        <v>776</v>
      </c>
      <c r="C5" s="10" t="s">
        <v>10</v>
      </c>
      <c r="D5" s="51" t="s">
        <v>777</v>
      </c>
      <c r="E5" s="36" t="s">
        <v>106</v>
      </c>
      <c r="F5" s="10" t="s">
        <v>557</v>
      </c>
      <c r="G5" s="9">
        <v>2169</v>
      </c>
      <c r="H5" s="9"/>
      <c r="I5" s="9">
        <f t="shared" si="0"/>
        <v>1084.5</v>
      </c>
      <c r="J5" s="9">
        <f t="shared" si="1"/>
        <v>1084.5</v>
      </c>
      <c r="K5" s="9">
        <f t="shared" ref="K5:K14" si="2">G5*0.6</f>
        <v>1301.3999999999999</v>
      </c>
      <c r="L5" s="51"/>
      <c r="M5" s="36" t="s">
        <v>26</v>
      </c>
      <c r="N5" s="36" t="s">
        <v>40</v>
      </c>
      <c r="O5" s="54" t="s">
        <v>390</v>
      </c>
    </row>
    <row r="6" spans="1:15" s="80" customFormat="1" ht="60" customHeight="1" x14ac:dyDescent="0.2">
      <c r="A6" s="10">
        <v>3</v>
      </c>
      <c r="B6" s="36" t="s">
        <v>778</v>
      </c>
      <c r="C6" s="10" t="s">
        <v>10</v>
      </c>
      <c r="D6" s="51" t="s">
        <v>779</v>
      </c>
      <c r="E6" s="36" t="s">
        <v>106</v>
      </c>
      <c r="F6" s="10" t="s">
        <v>557</v>
      </c>
      <c r="G6" s="9">
        <v>2719.5</v>
      </c>
      <c r="H6" s="9"/>
      <c r="I6" s="9">
        <f t="shared" si="0"/>
        <v>1359.75</v>
      </c>
      <c r="J6" s="9">
        <f t="shared" si="1"/>
        <v>1359.75</v>
      </c>
      <c r="K6" s="9">
        <f t="shared" si="2"/>
        <v>1631.7</v>
      </c>
      <c r="L6" s="51"/>
      <c r="M6" s="36" t="s">
        <v>26</v>
      </c>
      <c r="N6" s="36" t="s">
        <v>40</v>
      </c>
      <c r="O6" s="54" t="s">
        <v>528</v>
      </c>
    </row>
    <row r="7" spans="1:15" s="80" customFormat="1" ht="60" customHeight="1" x14ac:dyDescent="0.2">
      <c r="A7" s="10">
        <v>4</v>
      </c>
      <c r="B7" s="36" t="s">
        <v>780</v>
      </c>
      <c r="C7" s="10" t="s">
        <v>10</v>
      </c>
      <c r="D7" s="51" t="s">
        <v>781</v>
      </c>
      <c r="E7" s="36" t="s">
        <v>106</v>
      </c>
      <c r="F7" s="10" t="s">
        <v>557</v>
      </c>
      <c r="G7" s="9">
        <v>2574</v>
      </c>
      <c r="H7" s="9"/>
      <c r="I7" s="9">
        <f t="shared" si="0"/>
        <v>1287</v>
      </c>
      <c r="J7" s="9">
        <f t="shared" si="1"/>
        <v>1287</v>
      </c>
      <c r="K7" s="9">
        <f t="shared" si="2"/>
        <v>1544.3999999999999</v>
      </c>
      <c r="L7" s="51"/>
      <c r="M7" s="36" t="s">
        <v>26</v>
      </c>
      <c r="N7" s="36" t="s">
        <v>40</v>
      </c>
      <c r="O7" s="54" t="s">
        <v>489</v>
      </c>
    </row>
    <row r="8" spans="1:15" s="80" customFormat="1" ht="60" customHeight="1" x14ac:dyDescent="0.2">
      <c r="A8" s="10">
        <v>5</v>
      </c>
      <c r="B8" s="36" t="s">
        <v>782</v>
      </c>
      <c r="C8" s="10" t="s">
        <v>10</v>
      </c>
      <c r="D8" s="51" t="s">
        <v>783</v>
      </c>
      <c r="E8" s="36" t="s">
        <v>106</v>
      </c>
      <c r="F8" s="10" t="s">
        <v>557</v>
      </c>
      <c r="G8" s="9">
        <v>6415.2</v>
      </c>
      <c r="H8" s="9"/>
      <c r="I8" s="9">
        <f t="shared" si="0"/>
        <v>3207.6</v>
      </c>
      <c r="J8" s="9">
        <f t="shared" si="1"/>
        <v>3207.6</v>
      </c>
      <c r="K8" s="9">
        <f t="shared" si="2"/>
        <v>3849.12</v>
      </c>
      <c r="L8" s="51"/>
      <c r="M8" s="36" t="s">
        <v>26</v>
      </c>
      <c r="N8" s="36" t="s">
        <v>40</v>
      </c>
      <c r="O8" s="54" t="s">
        <v>490</v>
      </c>
    </row>
    <row r="9" spans="1:15" s="80" customFormat="1" ht="60" customHeight="1" x14ac:dyDescent="0.2">
      <c r="A9" s="10">
        <v>6</v>
      </c>
      <c r="B9" s="36" t="s">
        <v>784</v>
      </c>
      <c r="C9" s="10" t="s">
        <v>10</v>
      </c>
      <c r="D9" s="51" t="s">
        <v>781</v>
      </c>
      <c r="E9" s="36" t="s">
        <v>106</v>
      </c>
      <c r="F9" s="10" t="s">
        <v>557</v>
      </c>
      <c r="G9" s="9">
        <v>2574</v>
      </c>
      <c r="H9" s="9"/>
      <c r="I9" s="9">
        <f t="shared" si="0"/>
        <v>1287</v>
      </c>
      <c r="J9" s="9">
        <f t="shared" si="1"/>
        <v>1287</v>
      </c>
      <c r="K9" s="9">
        <f t="shared" si="2"/>
        <v>1544.3999999999999</v>
      </c>
      <c r="L9" s="51"/>
      <c r="M9" s="36" t="s">
        <v>26</v>
      </c>
      <c r="N9" s="36" t="s">
        <v>40</v>
      </c>
      <c r="O9" s="54" t="s">
        <v>390</v>
      </c>
    </row>
    <row r="10" spans="1:15" s="80" customFormat="1" ht="60" customHeight="1" x14ac:dyDescent="0.2">
      <c r="A10" s="10">
        <v>7</v>
      </c>
      <c r="B10" s="36" t="s">
        <v>785</v>
      </c>
      <c r="C10" s="10" t="s">
        <v>10</v>
      </c>
      <c r="D10" s="51" t="s">
        <v>786</v>
      </c>
      <c r="E10" s="36" t="s">
        <v>106</v>
      </c>
      <c r="F10" s="10" t="s">
        <v>557</v>
      </c>
      <c r="G10" s="9">
        <v>4356</v>
      </c>
      <c r="H10" s="9"/>
      <c r="I10" s="9">
        <f t="shared" si="0"/>
        <v>2178</v>
      </c>
      <c r="J10" s="9">
        <f t="shared" si="1"/>
        <v>2178</v>
      </c>
      <c r="K10" s="9">
        <f t="shared" si="2"/>
        <v>2613.6</v>
      </c>
      <c r="L10" s="51"/>
      <c r="M10" s="36" t="s">
        <v>26</v>
      </c>
      <c r="N10" s="36" t="s">
        <v>40</v>
      </c>
      <c r="O10" s="54" t="s">
        <v>489</v>
      </c>
    </row>
    <row r="11" spans="1:15" s="80" customFormat="1" ht="60" customHeight="1" x14ac:dyDescent="0.2">
      <c r="A11" s="10">
        <v>8</v>
      </c>
      <c r="B11" s="36" t="s">
        <v>787</v>
      </c>
      <c r="C11" s="10" t="s">
        <v>10</v>
      </c>
      <c r="D11" s="51" t="s">
        <v>788</v>
      </c>
      <c r="E11" s="36" t="s">
        <v>106</v>
      </c>
      <c r="F11" s="10" t="s">
        <v>557</v>
      </c>
      <c r="G11" s="9">
        <v>1678.5</v>
      </c>
      <c r="H11" s="9"/>
      <c r="I11" s="9">
        <f t="shared" si="0"/>
        <v>839.25</v>
      </c>
      <c r="J11" s="9">
        <f t="shared" si="1"/>
        <v>839.25</v>
      </c>
      <c r="K11" s="9">
        <f t="shared" si="2"/>
        <v>1007.0999999999999</v>
      </c>
      <c r="L11" s="51"/>
      <c r="M11" s="36" t="s">
        <v>26</v>
      </c>
      <c r="N11" s="36" t="s">
        <v>40</v>
      </c>
      <c r="O11" s="54" t="s">
        <v>491</v>
      </c>
    </row>
    <row r="12" spans="1:15" s="80" customFormat="1" ht="60" customHeight="1" x14ac:dyDescent="0.2">
      <c r="A12" s="10">
        <v>9</v>
      </c>
      <c r="B12" s="36" t="s">
        <v>789</v>
      </c>
      <c r="C12" s="10" t="s">
        <v>10</v>
      </c>
      <c r="D12" s="51" t="s">
        <v>790</v>
      </c>
      <c r="E12" s="36" t="s">
        <v>106</v>
      </c>
      <c r="F12" s="10" t="s">
        <v>557</v>
      </c>
      <c r="G12" s="9">
        <v>2376</v>
      </c>
      <c r="H12" s="9"/>
      <c r="I12" s="9">
        <f t="shared" si="0"/>
        <v>1188</v>
      </c>
      <c r="J12" s="9">
        <f t="shared" si="1"/>
        <v>1188</v>
      </c>
      <c r="K12" s="9">
        <f t="shared" si="2"/>
        <v>1425.6</v>
      </c>
      <c r="L12" s="51"/>
      <c r="M12" s="36" t="s">
        <v>26</v>
      </c>
      <c r="N12" s="36" t="s">
        <v>40</v>
      </c>
      <c r="O12" s="54" t="s">
        <v>491</v>
      </c>
    </row>
    <row r="13" spans="1:15" s="80" customFormat="1" ht="60" customHeight="1" x14ac:dyDescent="0.2">
      <c r="A13" s="10">
        <v>10</v>
      </c>
      <c r="B13" s="36" t="s">
        <v>791</v>
      </c>
      <c r="C13" s="10" t="s">
        <v>10</v>
      </c>
      <c r="D13" s="51" t="s">
        <v>792</v>
      </c>
      <c r="E13" s="36" t="s">
        <v>106</v>
      </c>
      <c r="F13" s="10" t="s">
        <v>557</v>
      </c>
      <c r="G13" s="9">
        <v>1467.75</v>
      </c>
      <c r="H13" s="9"/>
      <c r="I13" s="9">
        <f t="shared" si="0"/>
        <v>733.875</v>
      </c>
      <c r="J13" s="9">
        <f t="shared" si="1"/>
        <v>733.875</v>
      </c>
      <c r="K13" s="9">
        <f t="shared" si="2"/>
        <v>880.65</v>
      </c>
      <c r="L13" s="51" t="s">
        <v>486</v>
      </c>
      <c r="M13" s="36" t="s">
        <v>26</v>
      </c>
      <c r="N13" s="36" t="s">
        <v>40</v>
      </c>
      <c r="O13" s="54" t="s">
        <v>489</v>
      </c>
    </row>
    <row r="14" spans="1:15" s="80" customFormat="1" ht="60" customHeight="1" x14ac:dyDescent="0.2">
      <c r="A14" s="10">
        <v>11</v>
      </c>
      <c r="B14" s="36" t="s">
        <v>793</v>
      </c>
      <c r="C14" s="10" t="s">
        <v>10</v>
      </c>
      <c r="D14" s="51" t="s">
        <v>794</v>
      </c>
      <c r="E14" s="36" t="s">
        <v>106</v>
      </c>
      <c r="F14" s="10" t="s">
        <v>557</v>
      </c>
      <c r="G14" s="9">
        <v>2659.7999999999997</v>
      </c>
      <c r="H14" s="9"/>
      <c r="I14" s="9">
        <f t="shared" si="0"/>
        <v>1329.8999999999999</v>
      </c>
      <c r="J14" s="9">
        <f t="shared" si="1"/>
        <v>1329.8999999999999</v>
      </c>
      <c r="K14" s="9">
        <f t="shared" si="2"/>
        <v>1595.8799999999999</v>
      </c>
      <c r="L14" s="51"/>
      <c r="M14" s="36" t="s">
        <v>26</v>
      </c>
      <c r="N14" s="36" t="s">
        <v>40</v>
      </c>
      <c r="O14" s="54" t="s">
        <v>390</v>
      </c>
    </row>
    <row r="15" spans="1:15" s="80" customFormat="1" ht="60" customHeight="1" x14ac:dyDescent="0.2">
      <c r="A15" s="10">
        <v>12</v>
      </c>
      <c r="B15" s="36" t="s">
        <v>795</v>
      </c>
      <c r="C15" s="10" t="s">
        <v>10</v>
      </c>
      <c r="D15" s="51" t="s">
        <v>796</v>
      </c>
      <c r="E15" s="36" t="s">
        <v>106</v>
      </c>
      <c r="F15" s="10" t="s">
        <v>557</v>
      </c>
      <c r="G15" s="9">
        <v>1800</v>
      </c>
      <c r="H15" s="9"/>
      <c r="I15" s="9">
        <f>G15*0.5</f>
        <v>900</v>
      </c>
      <c r="J15" s="9">
        <f>G15-I15</f>
        <v>900</v>
      </c>
      <c r="K15" s="9">
        <f>G15*0.6</f>
        <v>1080</v>
      </c>
      <c r="L15" s="51"/>
      <c r="M15" s="36" t="s">
        <v>26</v>
      </c>
      <c r="N15" s="36" t="s">
        <v>40</v>
      </c>
      <c r="O15" s="41" t="s">
        <v>383</v>
      </c>
    </row>
    <row r="16" spans="1:15" s="80" customFormat="1" ht="60" customHeight="1" x14ac:dyDescent="0.2">
      <c r="A16" s="10">
        <v>13</v>
      </c>
      <c r="B16" s="36" t="s">
        <v>797</v>
      </c>
      <c r="C16" s="10" t="s">
        <v>10</v>
      </c>
      <c r="D16" s="51" t="s">
        <v>798</v>
      </c>
      <c r="E16" s="36" t="s">
        <v>106</v>
      </c>
      <c r="F16" s="10" t="s">
        <v>557</v>
      </c>
      <c r="G16" s="9">
        <v>2752</v>
      </c>
      <c r="H16" s="9"/>
      <c r="I16" s="9">
        <f>G16*0.5</f>
        <v>1376</v>
      </c>
      <c r="J16" s="9">
        <f>G16-I16</f>
        <v>1376</v>
      </c>
      <c r="K16" s="9">
        <f>G16*0.6</f>
        <v>1651.2</v>
      </c>
      <c r="L16" s="51"/>
      <c r="M16" s="36" t="s">
        <v>26</v>
      </c>
      <c r="N16" s="36" t="s">
        <v>40</v>
      </c>
      <c r="O16" s="41" t="s">
        <v>472</v>
      </c>
    </row>
    <row r="17" spans="1:15" s="80" customFormat="1" ht="60" customHeight="1" x14ac:dyDescent="0.2">
      <c r="A17" s="62">
        <v>14</v>
      </c>
      <c r="B17" s="64" t="s">
        <v>799</v>
      </c>
      <c r="C17" s="62" t="s">
        <v>10</v>
      </c>
      <c r="D17" s="63" t="s">
        <v>800</v>
      </c>
      <c r="E17" s="64" t="s">
        <v>106</v>
      </c>
      <c r="F17" s="62" t="s">
        <v>22</v>
      </c>
      <c r="G17" s="71">
        <v>4950</v>
      </c>
      <c r="H17" s="71"/>
      <c r="I17" s="71">
        <f t="shared" si="0"/>
        <v>2475</v>
      </c>
      <c r="J17" s="71">
        <f t="shared" si="1"/>
        <v>2475</v>
      </c>
      <c r="K17" s="62">
        <v>0</v>
      </c>
      <c r="L17" s="63"/>
      <c r="M17" s="64" t="s">
        <v>31</v>
      </c>
      <c r="N17" s="41" t="s">
        <v>41</v>
      </c>
      <c r="O17" s="54" t="s">
        <v>490</v>
      </c>
    </row>
    <row r="18" spans="1:15" s="80" customFormat="1" ht="60" customHeight="1" x14ac:dyDescent="0.2">
      <c r="A18" s="62">
        <v>15</v>
      </c>
      <c r="B18" s="64" t="s">
        <v>801</v>
      </c>
      <c r="C18" s="62" t="s">
        <v>10</v>
      </c>
      <c r="D18" s="63" t="s">
        <v>802</v>
      </c>
      <c r="E18" s="64" t="s">
        <v>106</v>
      </c>
      <c r="F18" s="62" t="s">
        <v>22</v>
      </c>
      <c r="G18" s="71">
        <v>3900</v>
      </c>
      <c r="H18" s="71"/>
      <c r="I18" s="71">
        <f t="shared" si="0"/>
        <v>1950</v>
      </c>
      <c r="J18" s="71">
        <f t="shared" si="1"/>
        <v>1950</v>
      </c>
      <c r="K18" s="62">
        <v>0</v>
      </c>
      <c r="L18" s="63"/>
      <c r="M18" s="64" t="s">
        <v>31</v>
      </c>
      <c r="N18" s="41" t="s">
        <v>41</v>
      </c>
      <c r="O18" s="54" t="s">
        <v>383</v>
      </c>
    </row>
    <row r="19" spans="1:15" s="80" customFormat="1" ht="60" customHeight="1" x14ac:dyDescent="0.2">
      <c r="A19" s="62">
        <v>16</v>
      </c>
      <c r="B19" s="64" t="s">
        <v>803</v>
      </c>
      <c r="C19" s="62" t="s">
        <v>10</v>
      </c>
      <c r="D19" s="63" t="s">
        <v>804</v>
      </c>
      <c r="E19" s="64" t="s">
        <v>106</v>
      </c>
      <c r="F19" s="62" t="s">
        <v>22</v>
      </c>
      <c r="G19" s="71">
        <v>6750</v>
      </c>
      <c r="H19" s="71"/>
      <c r="I19" s="71">
        <f t="shared" si="0"/>
        <v>3375</v>
      </c>
      <c r="J19" s="71">
        <f t="shared" si="1"/>
        <v>3375</v>
      </c>
      <c r="K19" s="62">
        <v>0</v>
      </c>
      <c r="L19" s="63"/>
      <c r="M19" s="64" t="s">
        <v>31</v>
      </c>
      <c r="N19" s="41" t="s">
        <v>41</v>
      </c>
      <c r="O19" s="54" t="s">
        <v>490</v>
      </c>
    </row>
    <row r="20" spans="1:15" s="80" customFormat="1" ht="60" customHeight="1" x14ac:dyDescent="0.2">
      <c r="A20" s="62">
        <v>17</v>
      </c>
      <c r="B20" s="64" t="s">
        <v>805</v>
      </c>
      <c r="C20" s="62" t="s">
        <v>10</v>
      </c>
      <c r="D20" s="63" t="s">
        <v>806</v>
      </c>
      <c r="E20" s="64" t="s">
        <v>106</v>
      </c>
      <c r="F20" s="62" t="s">
        <v>22</v>
      </c>
      <c r="G20" s="71">
        <v>2700</v>
      </c>
      <c r="H20" s="71"/>
      <c r="I20" s="71">
        <f t="shared" si="0"/>
        <v>1350</v>
      </c>
      <c r="J20" s="71">
        <f t="shared" si="1"/>
        <v>1350</v>
      </c>
      <c r="K20" s="62">
        <v>0</v>
      </c>
      <c r="L20" s="63"/>
      <c r="M20" s="64" t="s">
        <v>31</v>
      </c>
      <c r="N20" s="41" t="s">
        <v>41</v>
      </c>
      <c r="O20" s="54" t="s">
        <v>490</v>
      </c>
    </row>
    <row r="21" spans="1:15" s="80" customFormat="1" ht="60" customHeight="1" x14ac:dyDescent="0.2">
      <c r="A21" s="62">
        <v>18</v>
      </c>
      <c r="B21" s="64" t="s">
        <v>807</v>
      </c>
      <c r="C21" s="62" t="s">
        <v>10</v>
      </c>
      <c r="D21" s="63" t="s">
        <v>808</v>
      </c>
      <c r="E21" s="64" t="s">
        <v>106</v>
      </c>
      <c r="F21" s="62" t="s">
        <v>22</v>
      </c>
      <c r="G21" s="71">
        <v>3000</v>
      </c>
      <c r="H21" s="71"/>
      <c r="I21" s="71">
        <f t="shared" si="0"/>
        <v>1500</v>
      </c>
      <c r="J21" s="71">
        <f t="shared" si="1"/>
        <v>1500</v>
      </c>
      <c r="K21" s="62">
        <v>0</v>
      </c>
      <c r="L21" s="63"/>
      <c r="M21" s="64" t="s">
        <v>31</v>
      </c>
      <c r="N21" s="41" t="s">
        <v>41</v>
      </c>
      <c r="O21" s="54" t="s">
        <v>490</v>
      </c>
    </row>
    <row r="22" spans="1:15" s="80" customFormat="1" ht="60" customHeight="1" x14ac:dyDescent="0.2">
      <c r="A22" s="62">
        <v>19</v>
      </c>
      <c r="B22" s="64" t="s">
        <v>488</v>
      </c>
      <c r="C22" s="62" t="s">
        <v>10</v>
      </c>
      <c r="D22" s="63" t="s">
        <v>809</v>
      </c>
      <c r="E22" s="64" t="s">
        <v>106</v>
      </c>
      <c r="F22" s="62" t="s">
        <v>22</v>
      </c>
      <c r="G22" s="71">
        <v>5700</v>
      </c>
      <c r="H22" s="71"/>
      <c r="I22" s="71">
        <f t="shared" si="0"/>
        <v>2850</v>
      </c>
      <c r="J22" s="71">
        <f t="shared" si="1"/>
        <v>2850</v>
      </c>
      <c r="K22" s="62">
        <v>0</v>
      </c>
      <c r="L22" s="63"/>
      <c r="M22" s="64" t="s">
        <v>31</v>
      </c>
      <c r="N22" s="41" t="s">
        <v>41</v>
      </c>
      <c r="O22" s="54" t="s">
        <v>490</v>
      </c>
    </row>
    <row r="23" spans="1:15" s="80" customFormat="1" ht="60" customHeight="1" x14ac:dyDescent="0.2">
      <c r="A23" s="62">
        <v>20</v>
      </c>
      <c r="B23" s="64" t="s">
        <v>810</v>
      </c>
      <c r="C23" s="62" t="s">
        <v>10</v>
      </c>
      <c r="D23" s="63" t="s">
        <v>811</v>
      </c>
      <c r="E23" s="64" t="s">
        <v>106</v>
      </c>
      <c r="F23" s="62" t="s">
        <v>22</v>
      </c>
      <c r="G23" s="71">
        <v>5550</v>
      </c>
      <c r="H23" s="71"/>
      <c r="I23" s="71">
        <f t="shared" si="0"/>
        <v>2775</v>
      </c>
      <c r="J23" s="71">
        <f t="shared" si="1"/>
        <v>2775</v>
      </c>
      <c r="K23" s="62">
        <v>0</v>
      </c>
      <c r="L23" s="63"/>
      <c r="M23" s="64" t="s">
        <v>31</v>
      </c>
      <c r="N23" s="41" t="s">
        <v>41</v>
      </c>
      <c r="O23" s="54" t="s">
        <v>491</v>
      </c>
    </row>
    <row r="24" spans="1:15" s="80" customFormat="1" ht="60" customHeight="1" x14ac:dyDescent="0.2">
      <c r="A24" s="62">
        <v>21</v>
      </c>
      <c r="B24" s="64" t="s">
        <v>812</v>
      </c>
      <c r="C24" s="62" t="s">
        <v>10</v>
      </c>
      <c r="D24" s="63" t="s">
        <v>813</v>
      </c>
      <c r="E24" s="64" t="s">
        <v>106</v>
      </c>
      <c r="F24" s="62" t="s">
        <v>22</v>
      </c>
      <c r="G24" s="71">
        <v>10050</v>
      </c>
      <c r="H24" s="71"/>
      <c r="I24" s="71">
        <f t="shared" si="0"/>
        <v>5025</v>
      </c>
      <c r="J24" s="71">
        <f t="shared" si="1"/>
        <v>5025</v>
      </c>
      <c r="K24" s="62">
        <v>0</v>
      </c>
      <c r="L24" s="63"/>
      <c r="M24" s="64" t="s">
        <v>31</v>
      </c>
      <c r="N24" s="41" t="s">
        <v>41</v>
      </c>
      <c r="O24" s="54" t="s">
        <v>472</v>
      </c>
    </row>
    <row r="25" spans="1:15" s="80" customFormat="1" ht="60" customHeight="1" x14ac:dyDescent="0.2">
      <c r="A25" s="62">
        <v>22</v>
      </c>
      <c r="B25" s="64" t="s">
        <v>814</v>
      </c>
      <c r="C25" s="62" t="s">
        <v>10</v>
      </c>
      <c r="D25" s="63" t="s">
        <v>815</v>
      </c>
      <c r="E25" s="64" t="s">
        <v>106</v>
      </c>
      <c r="F25" s="62" t="s">
        <v>22</v>
      </c>
      <c r="G25" s="71">
        <v>5250</v>
      </c>
      <c r="H25" s="71"/>
      <c r="I25" s="71">
        <f t="shared" si="0"/>
        <v>2625</v>
      </c>
      <c r="J25" s="71">
        <f t="shared" si="1"/>
        <v>2625</v>
      </c>
      <c r="K25" s="62">
        <v>0</v>
      </c>
      <c r="L25" s="63"/>
      <c r="M25" s="64" t="s">
        <v>31</v>
      </c>
      <c r="N25" s="41" t="s">
        <v>41</v>
      </c>
      <c r="O25" s="54" t="s">
        <v>490</v>
      </c>
    </row>
    <row r="26" spans="1:15" s="120" customFormat="1" ht="60" customHeight="1" x14ac:dyDescent="0.2">
      <c r="A26" s="62">
        <v>23</v>
      </c>
      <c r="B26" s="64" t="s">
        <v>816</v>
      </c>
      <c r="C26" s="62" t="s">
        <v>10</v>
      </c>
      <c r="D26" s="63" t="s">
        <v>817</v>
      </c>
      <c r="E26" s="64" t="s">
        <v>106</v>
      </c>
      <c r="F26" s="62" t="s">
        <v>22</v>
      </c>
      <c r="G26" s="71">
        <v>2700</v>
      </c>
      <c r="H26" s="69"/>
      <c r="I26" s="69">
        <f t="shared" si="0"/>
        <v>1350</v>
      </c>
      <c r="J26" s="69">
        <f t="shared" si="1"/>
        <v>1350</v>
      </c>
      <c r="K26" s="54">
        <v>0</v>
      </c>
      <c r="L26" s="67"/>
      <c r="M26" s="41" t="s">
        <v>31</v>
      </c>
      <c r="N26" s="41" t="s">
        <v>41</v>
      </c>
      <c r="O26" s="54" t="s">
        <v>491</v>
      </c>
    </row>
    <row r="27" spans="1:15" s="80" customFormat="1" ht="60" customHeight="1" x14ac:dyDescent="0.2">
      <c r="A27" s="62">
        <v>24</v>
      </c>
      <c r="B27" s="64" t="s">
        <v>818</v>
      </c>
      <c r="C27" s="62" t="s">
        <v>10</v>
      </c>
      <c r="D27" s="63" t="s">
        <v>819</v>
      </c>
      <c r="E27" s="64" t="s">
        <v>106</v>
      </c>
      <c r="F27" s="62" t="s">
        <v>22</v>
      </c>
      <c r="G27" s="71">
        <v>5700</v>
      </c>
      <c r="H27" s="71"/>
      <c r="I27" s="71">
        <f t="shared" si="0"/>
        <v>2850</v>
      </c>
      <c r="J27" s="71">
        <f t="shared" si="1"/>
        <v>2850</v>
      </c>
      <c r="K27" s="62">
        <v>0</v>
      </c>
      <c r="L27" s="63"/>
      <c r="M27" s="64" t="s">
        <v>31</v>
      </c>
      <c r="N27" s="41" t="s">
        <v>41</v>
      </c>
      <c r="O27" s="54" t="s">
        <v>489</v>
      </c>
    </row>
    <row r="28" spans="1:15" s="80" customFormat="1" ht="60" customHeight="1" x14ac:dyDescent="0.2">
      <c r="A28" s="62">
        <v>25</v>
      </c>
      <c r="B28" s="64" t="s">
        <v>435</v>
      </c>
      <c r="C28" s="62" t="s">
        <v>10</v>
      </c>
      <c r="D28" s="63" t="s">
        <v>820</v>
      </c>
      <c r="E28" s="64" t="s">
        <v>106</v>
      </c>
      <c r="F28" s="62" t="s">
        <v>22</v>
      </c>
      <c r="G28" s="71">
        <v>4950</v>
      </c>
      <c r="H28" s="71"/>
      <c r="I28" s="71">
        <f t="shared" si="0"/>
        <v>2475</v>
      </c>
      <c r="J28" s="71">
        <f t="shared" si="1"/>
        <v>2475</v>
      </c>
      <c r="K28" s="62">
        <v>0</v>
      </c>
      <c r="L28" s="63"/>
      <c r="M28" s="64" t="s">
        <v>31</v>
      </c>
      <c r="N28" s="41" t="s">
        <v>41</v>
      </c>
      <c r="O28" s="54" t="s">
        <v>491</v>
      </c>
    </row>
    <row r="29" spans="1:15" s="80" customFormat="1" ht="60" customHeight="1" x14ac:dyDescent="0.2">
      <c r="A29" s="62">
        <v>26</v>
      </c>
      <c r="B29" s="64" t="s">
        <v>821</v>
      </c>
      <c r="C29" s="62" t="s">
        <v>10</v>
      </c>
      <c r="D29" s="63" t="s">
        <v>822</v>
      </c>
      <c r="E29" s="64" t="s">
        <v>106</v>
      </c>
      <c r="F29" s="62" t="s">
        <v>22</v>
      </c>
      <c r="G29" s="71">
        <v>5400</v>
      </c>
      <c r="H29" s="71"/>
      <c r="I29" s="71">
        <f t="shared" si="0"/>
        <v>2700</v>
      </c>
      <c r="J29" s="71">
        <f t="shared" si="1"/>
        <v>2700</v>
      </c>
      <c r="K29" s="62">
        <v>0</v>
      </c>
      <c r="L29" s="63"/>
      <c r="M29" s="64" t="s">
        <v>31</v>
      </c>
      <c r="N29" s="41" t="s">
        <v>41</v>
      </c>
      <c r="O29" s="54" t="s">
        <v>490</v>
      </c>
    </row>
    <row r="30" spans="1:15" s="80" customFormat="1" ht="60" customHeight="1" x14ac:dyDescent="0.2">
      <c r="A30" s="62">
        <v>27</v>
      </c>
      <c r="B30" s="64" t="s">
        <v>823</v>
      </c>
      <c r="C30" s="62" t="s">
        <v>10</v>
      </c>
      <c r="D30" s="63" t="s">
        <v>824</v>
      </c>
      <c r="E30" s="64" t="s">
        <v>106</v>
      </c>
      <c r="F30" s="62" t="s">
        <v>22</v>
      </c>
      <c r="G30" s="71">
        <v>2850</v>
      </c>
      <c r="H30" s="71"/>
      <c r="I30" s="71">
        <f t="shared" si="0"/>
        <v>1425</v>
      </c>
      <c r="J30" s="71">
        <f t="shared" si="1"/>
        <v>1425</v>
      </c>
      <c r="K30" s="62">
        <v>0</v>
      </c>
      <c r="L30" s="63"/>
      <c r="M30" s="64" t="s">
        <v>31</v>
      </c>
      <c r="N30" s="41" t="s">
        <v>41</v>
      </c>
      <c r="O30" s="54" t="s">
        <v>490</v>
      </c>
    </row>
    <row r="31" spans="1:15" s="120" customFormat="1" ht="60" customHeight="1" x14ac:dyDescent="0.2">
      <c r="A31" s="62">
        <v>28</v>
      </c>
      <c r="B31" s="64" t="s">
        <v>825</v>
      </c>
      <c r="C31" s="62" t="s">
        <v>10</v>
      </c>
      <c r="D31" s="63" t="s">
        <v>826</v>
      </c>
      <c r="E31" s="64" t="s">
        <v>106</v>
      </c>
      <c r="F31" s="62" t="s">
        <v>22</v>
      </c>
      <c r="G31" s="71">
        <v>5400</v>
      </c>
      <c r="H31" s="69"/>
      <c r="I31" s="69">
        <f t="shared" si="0"/>
        <v>2700</v>
      </c>
      <c r="J31" s="69">
        <f t="shared" si="1"/>
        <v>2700</v>
      </c>
      <c r="K31" s="54">
        <v>0</v>
      </c>
      <c r="L31" s="67"/>
      <c r="M31" s="41" t="s">
        <v>31</v>
      </c>
      <c r="N31" s="41" t="s">
        <v>41</v>
      </c>
      <c r="O31" s="54" t="s">
        <v>390</v>
      </c>
    </row>
    <row r="32" spans="1:15" s="80" customFormat="1" ht="60" customHeight="1" x14ac:dyDescent="0.2">
      <c r="A32" s="62">
        <v>29</v>
      </c>
      <c r="B32" s="64" t="s">
        <v>413</v>
      </c>
      <c r="C32" s="62" t="s">
        <v>10</v>
      </c>
      <c r="D32" s="63" t="s">
        <v>827</v>
      </c>
      <c r="E32" s="64" t="s">
        <v>106</v>
      </c>
      <c r="F32" s="62" t="s">
        <v>22</v>
      </c>
      <c r="G32" s="71">
        <v>2550</v>
      </c>
      <c r="H32" s="71"/>
      <c r="I32" s="71">
        <f t="shared" si="0"/>
        <v>1275</v>
      </c>
      <c r="J32" s="71">
        <f t="shared" si="1"/>
        <v>1275</v>
      </c>
      <c r="K32" s="62">
        <v>0</v>
      </c>
      <c r="L32" s="63"/>
      <c r="M32" s="64" t="s">
        <v>31</v>
      </c>
      <c r="N32" s="41" t="s">
        <v>41</v>
      </c>
      <c r="O32" s="54" t="s">
        <v>490</v>
      </c>
    </row>
    <row r="33" spans="1:15" s="80" customFormat="1" ht="60" customHeight="1" x14ac:dyDescent="0.2">
      <c r="A33" s="62">
        <v>30</v>
      </c>
      <c r="B33" s="64" t="s">
        <v>828</v>
      </c>
      <c r="C33" s="62" t="s">
        <v>10</v>
      </c>
      <c r="D33" s="63" t="s">
        <v>829</v>
      </c>
      <c r="E33" s="64" t="s">
        <v>106</v>
      </c>
      <c r="F33" s="62" t="s">
        <v>22</v>
      </c>
      <c r="G33" s="71">
        <v>2250</v>
      </c>
      <c r="H33" s="71"/>
      <c r="I33" s="71">
        <f t="shared" si="0"/>
        <v>1125</v>
      </c>
      <c r="J33" s="71">
        <f t="shared" si="1"/>
        <v>1125</v>
      </c>
      <c r="K33" s="62">
        <v>0</v>
      </c>
      <c r="L33" s="63"/>
      <c r="M33" s="64" t="s">
        <v>31</v>
      </c>
      <c r="N33" s="41" t="s">
        <v>41</v>
      </c>
      <c r="O33" s="54" t="s">
        <v>472</v>
      </c>
    </row>
    <row r="34" spans="1:15" s="80" customFormat="1" ht="60" customHeight="1" x14ac:dyDescent="0.2">
      <c r="A34" s="62">
        <v>31</v>
      </c>
      <c r="B34" s="64" t="s">
        <v>830</v>
      </c>
      <c r="C34" s="62" t="s">
        <v>10</v>
      </c>
      <c r="D34" s="63" t="s">
        <v>831</v>
      </c>
      <c r="E34" s="64" t="s">
        <v>106</v>
      </c>
      <c r="F34" s="62" t="s">
        <v>22</v>
      </c>
      <c r="G34" s="71">
        <v>4350</v>
      </c>
      <c r="H34" s="71"/>
      <c r="I34" s="71">
        <f t="shared" si="0"/>
        <v>2175</v>
      </c>
      <c r="J34" s="71">
        <f t="shared" si="1"/>
        <v>2175</v>
      </c>
      <c r="K34" s="62">
        <v>0</v>
      </c>
      <c r="L34" s="63"/>
      <c r="M34" s="64" t="s">
        <v>31</v>
      </c>
      <c r="N34" s="41" t="s">
        <v>41</v>
      </c>
      <c r="O34" s="54" t="s">
        <v>528</v>
      </c>
    </row>
    <row r="35" spans="1:15" s="80" customFormat="1" ht="60" customHeight="1" x14ac:dyDescent="0.2">
      <c r="A35" s="62">
        <v>32</v>
      </c>
      <c r="B35" s="64" t="s">
        <v>832</v>
      </c>
      <c r="C35" s="62" t="s">
        <v>10</v>
      </c>
      <c r="D35" s="63" t="s">
        <v>833</v>
      </c>
      <c r="E35" s="64" t="s">
        <v>106</v>
      </c>
      <c r="F35" s="62" t="s">
        <v>22</v>
      </c>
      <c r="G35" s="71">
        <v>3000</v>
      </c>
      <c r="H35" s="71"/>
      <c r="I35" s="71">
        <f t="shared" si="0"/>
        <v>1500</v>
      </c>
      <c r="J35" s="71">
        <f t="shared" si="1"/>
        <v>1500</v>
      </c>
      <c r="K35" s="62">
        <v>0</v>
      </c>
      <c r="L35" s="63"/>
      <c r="M35" s="64" t="s">
        <v>31</v>
      </c>
      <c r="N35" s="41" t="s">
        <v>41</v>
      </c>
      <c r="O35" s="54" t="s">
        <v>390</v>
      </c>
    </row>
    <row r="36" spans="1:15" s="80" customFormat="1" ht="60" customHeight="1" x14ac:dyDescent="0.2">
      <c r="A36" s="62">
        <v>33</v>
      </c>
      <c r="B36" s="64" t="s">
        <v>834</v>
      </c>
      <c r="C36" s="62" t="s">
        <v>10</v>
      </c>
      <c r="D36" s="63" t="s">
        <v>835</v>
      </c>
      <c r="E36" s="64" t="s">
        <v>106</v>
      </c>
      <c r="F36" s="62" t="s">
        <v>22</v>
      </c>
      <c r="G36" s="71">
        <v>6150</v>
      </c>
      <c r="H36" s="71"/>
      <c r="I36" s="71">
        <f t="shared" si="0"/>
        <v>3075</v>
      </c>
      <c r="J36" s="71">
        <f t="shared" si="1"/>
        <v>3075</v>
      </c>
      <c r="K36" s="62">
        <v>0</v>
      </c>
      <c r="L36" s="63"/>
      <c r="M36" s="64" t="s">
        <v>31</v>
      </c>
      <c r="N36" s="41" t="s">
        <v>41</v>
      </c>
      <c r="O36" s="54" t="s">
        <v>491</v>
      </c>
    </row>
    <row r="37" spans="1:15" s="80" customFormat="1" ht="60" customHeight="1" x14ac:dyDescent="0.2">
      <c r="A37" s="62">
        <v>34</v>
      </c>
      <c r="B37" s="64" t="s">
        <v>836</v>
      </c>
      <c r="C37" s="62" t="s">
        <v>10</v>
      </c>
      <c r="D37" s="63" t="s">
        <v>829</v>
      </c>
      <c r="E37" s="64" t="s">
        <v>106</v>
      </c>
      <c r="F37" s="62" t="s">
        <v>22</v>
      </c>
      <c r="G37" s="71">
        <v>2250</v>
      </c>
      <c r="H37" s="71"/>
      <c r="I37" s="71">
        <f t="shared" si="0"/>
        <v>1125</v>
      </c>
      <c r="J37" s="71">
        <f t="shared" si="1"/>
        <v>1125</v>
      </c>
      <c r="K37" s="62">
        <v>0</v>
      </c>
      <c r="L37" s="64"/>
      <c r="M37" s="64" t="s">
        <v>31</v>
      </c>
      <c r="N37" s="41" t="s">
        <v>41</v>
      </c>
      <c r="O37" s="54" t="s">
        <v>472</v>
      </c>
    </row>
    <row r="38" spans="1:15" s="80" customFormat="1" ht="60" customHeight="1" x14ac:dyDescent="0.2">
      <c r="A38" s="62">
        <v>35</v>
      </c>
      <c r="B38" s="64" t="s">
        <v>837</v>
      </c>
      <c r="C38" s="62" t="s">
        <v>10</v>
      </c>
      <c r="D38" s="63" t="s">
        <v>838</v>
      </c>
      <c r="E38" s="64" t="s">
        <v>106</v>
      </c>
      <c r="F38" s="62" t="s">
        <v>22</v>
      </c>
      <c r="G38" s="71">
        <v>6300</v>
      </c>
      <c r="H38" s="71"/>
      <c r="I38" s="71">
        <f t="shared" si="0"/>
        <v>3150</v>
      </c>
      <c r="J38" s="71">
        <f t="shared" si="1"/>
        <v>3150</v>
      </c>
      <c r="K38" s="62">
        <v>0</v>
      </c>
      <c r="L38" s="63"/>
      <c r="M38" s="64" t="s">
        <v>31</v>
      </c>
      <c r="N38" s="41" t="s">
        <v>41</v>
      </c>
      <c r="O38" s="54" t="s">
        <v>390</v>
      </c>
    </row>
    <row r="39" spans="1:15" s="80" customFormat="1" ht="60" customHeight="1" x14ac:dyDescent="0.2">
      <c r="A39" s="62">
        <v>36</v>
      </c>
      <c r="B39" s="64" t="s">
        <v>839</v>
      </c>
      <c r="C39" s="62" t="s">
        <v>10</v>
      </c>
      <c r="D39" s="63" t="s">
        <v>781</v>
      </c>
      <c r="E39" s="64" t="s">
        <v>106</v>
      </c>
      <c r="F39" s="62" t="s">
        <v>22</v>
      </c>
      <c r="G39" s="71">
        <v>5100</v>
      </c>
      <c r="H39" s="71"/>
      <c r="I39" s="71">
        <f t="shared" si="0"/>
        <v>2550</v>
      </c>
      <c r="J39" s="71">
        <f t="shared" si="1"/>
        <v>2550</v>
      </c>
      <c r="K39" s="62">
        <v>0</v>
      </c>
      <c r="L39" s="63"/>
      <c r="M39" s="64" t="s">
        <v>31</v>
      </c>
      <c r="N39" s="41" t="s">
        <v>41</v>
      </c>
      <c r="O39" s="54" t="s">
        <v>383</v>
      </c>
    </row>
    <row r="40" spans="1:15" s="80" customFormat="1" ht="60" customHeight="1" x14ac:dyDescent="0.2">
      <c r="A40" s="62">
        <v>37</v>
      </c>
      <c r="B40" s="64" t="s">
        <v>840</v>
      </c>
      <c r="C40" s="62" t="s">
        <v>841</v>
      </c>
      <c r="D40" s="63" t="s">
        <v>842</v>
      </c>
      <c r="E40" s="64" t="s">
        <v>203</v>
      </c>
      <c r="F40" s="62" t="s">
        <v>25</v>
      </c>
      <c r="G40" s="71">
        <v>72333.333333333299</v>
      </c>
      <c r="H40" s="71"/>
      <c r="I40" s="71">
        <f t="shared" si="0"/>
        <v>36166.66666666665</v>
      </c>
      <c r="J40" s="71">
        <f t="shared" si="1"/>
        <v>36166.66666666665</v>
      </c>
      <c r="K40" s="62">
        <v>0</v>
      </c>
      <c r="L40" s="63"/>
      <c r="M40" s="64" t="s">
        <v>31</v>
      </c>
      <c r="N40" s="41" t="s">
        <v>41</v>
      </c>
      <c r="O40" s="54" t="s">
        <v>203</v>
      </c>
    </row>
    <row r="41" spans="1:15" x14ac:dyDescent="0.2">
      <c r="O41" s="87"/>
    </row>
    <row r="42" spans="1:15" x14ac:dyDescent="0.2">
      <c r="O42" s="87"/>
    </row>
    <row r="43" spans="1:15" x14ac:dyDescent="0.2">
      <c r="O43" s="87"/>
    </row>
    <row r="44" spans="1:15" x14ac:dyDescent="0.2">
      <c r="O44" s="87"/>
    </row>
    <row r="45" spans="1:15" x14ac:dyDescent="0.2">
      <c r="O45" s="87"/>
    </row>
    <row r="46" spans="1:15" x14ac:dyDescent="0.2">
      <c r="O46" s="87"/>
    </row>
    <row r="47" spans="1:15" x14ac:dyDescent="0.2">
      <c r="O47" s="87"/>
    </row>
    <row r="48" spans="1:15" x14ac:dyDescent="0.2">
      <c r="O48" s="87"/>
    </row>
    <row r="49" spans="15:15" x14ac:dyDescent="0.2">
      <c r="O49" s="87"/>
    </row>
    <row r="50" spans="15:15" x14ac:dyDescent="0.2">
      <c r="O50" s="87"/>
    </row>
    <row r="51" spans="15:15" x14ac:dyDescent="0.2">
      <c r="O51" s="87"/>
    </row>
    <row r="52" spans="15:15" x14ac:dyDescent="0.2">
      <c r="O52" s="87"/>
    </row>
    <row r="53" spans="15:15" x14ac:dyDescent="0.2">
      <c r="O53" s="87"/>
    </row>
    <row r="54" spans="15:15" x14ac:dyDescent="0.2">
      <c r="O54" s="87"/>
    </row>
    <row r="55" spans="15:15" x14ac:dyDescent="0.2">
      <c r="O55" s="87"/>
    </row>
    <row r="56" spans="15:15" x14ac:dyDescent="0.2">
      <c r="O56" s="87"/>
    </row>
    <row r="57" spans="15:15" x14ac:dyDescent="0.2">
      <c r="O57" s="87"/>
    </row>
    <row r="58" spans="15:15" x14ac:dyDescent="0.2">
      <c r="O58" s="87"/>
    </row>
    <row r="59" spans="15:15" x14ac:dyDescent="0.2">
      <c r="O59" s="87"/>
    </row>
    <row r="60" spans="15:15" x14ac:dyDescent="0.2">
      <c r="O60" s="87"/>
    </row>
    <row r="61" spans="15:15" x14ac:dyDescent="0.2">
      <c r="O61" s="87"/>
    </row>
    <row r="62" spans="15:15" x14ac:dyDescent="0.2">
      <c r="O62" s="87"/>
    </row>
    <row r="63" spans="15:15" x14ac:dyDescent="0.2">
      <c r="O63" s="87"/>
    </row>
    <row r="64" spans="15:15" x14ac:dyDescent="0.2">
      <c r="O64" s="87"/>
    </row>
    <row r="65" spans="15:15" x14ac:dyDescent="0.2">
      <c r="O65" s="87"/>
    </row>
    <row r="66" spans="15:15" x14ac:dyDescent="0.2">
      <c r="O66" s="87"/>
    </row>
    <row r="67" spans="15:15" x14ac:dyDescent="0.2">
      <c r="O67" s="87"/>
    </row>
    <row r="68" spans="15:15" x14ac:dyDescent="0.2">
      <c r="O68" s="87"/>
    </row>
    <row r="69" spans="15:15" x14ac:dyDescent="0.2">
      <c r="O69" s="87"/>
    </row>
    <row r="70" spans="15:15" x14ac:dyDescent="0.2">
      <c r="O70" s="87"/>
    </row>
    <row r="71" spans="15:15" x14ac:dyDescent="0.2">
      <c r="O71" s="87"/>
    </row>
    <row r="72" spans="15:15" x14ac:dyDescent="0.2">
      <c r="O72" s="87"/>
    </row>
    <row r="73" spans="15:15" x14ac:dyDescent="0.2">
      <c r="O73" s="87"/>
    </row>
    <row r="74" spans="15:15" x14ac:dyDescent="0.2">
      <c r="O74" s="87"/>
    </row>
    <row r="75" spans="15:15" x14ac:dyDescent="0.2">
      <c r="O75" s="87"/>
    </row>
    <row r="76" spans="15:15" x14ac:dyDescent="0.2">
      <c r="O76" s="87"/>
    </row>
    <row r="77" spans="15:15" x14ac:dyDescent="0.2">
      <c r="O77" s="87"/>
    </row>
    <row r="78" spans="15:15" x14ac:dyDescent="0.2">
      <c r="O78" s="87"/>
    </row>
    <row r="79" spans="15:15" x14ac:dyDescent="0.2">
      <c r="O79" s="87"/>
    </row>
    <row r="80" spans="15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</sheetData>
  <sortState xmlns:xlrd2="http://schemas.microsoft.com/office/spreadsheetml/2017/richdata2" ref="A4:O39">
    <sortCondition ref="A4:A39"/>
  </sortState>
  <mergeCells count="14">
    <mergeCell ref="O2:O3"/>
    <mergeCell ref="A1:N1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L2:L3"/>
    <mergeCell ref="H2:J2"/>
    <mergeCell ref="K2:K3"/>
  </mergeCells>
  <phoneticPr fontId="2" type="noConversion"/>
  <conditionalFormatting sqref="B4:B40">
    <cfRule type="duplicateValues" dxfId="8" priority="109"/>
    <cfRule type="duplicateValues" dxfId="7" priority="110"/>
  </conditionalFormatting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49"/>
  <sheetViews>
    <sheetView zoomScale="70" zoomScaleNormal="70" zoomScaleSheetLayoutView="85" workbookViewId="0">
      <selection activeCell="F46" sqref="F46"/>
    </sheetView>
  </sheetViews>
  <sheetFormatPr defaultRowHeight="14.25" x14ac:dyDescent="0.2"/>
  <cols>
    <col min="1" max="1" width="6.25" style="34" customWidth="1"/>
    <col min="2" max="2" width="28.625" style="70" customWidth="1"/>
    <col min="3" max="3" width="5.625" style="34" customWidth="1"/>
    <col min="4" max="4" width="36.875" style="34" customWidth="1"/>
    <col min="5" max="5" width="7.625" style="34" customWidth="1"/>
    <col min="6" max="6" width="20.625" style="34" customWidth="1"/>
    <col min="7" max="7" width="9.625" style="34" customWidth="1"/>
    <col min="8" max="8" width="11.375" style="34" customWidth="1"/>
    <col min="9" max="10" width="10.625" style="34" customWidth="1"/>
    <col min="11" max="11" width="10" style="34" customWidth="1"/>
    <col min="12" max="12" width="9.125" style="34" customWidth="1"/>
    <col min="13" max="13" width="9" style="34" customWidth="1"/>
    <col min="14" max="14" width="10" style="34" customWidth="1"/>
    <col min="15" max="16384" width="9" style="34"/>
  </cols>
  <sheetData>
    <row r="1" spans="1:15" ht="21.95" customHeight="1" x14ac:dyDescent="0.2">
      <c r="A1" s="100" t="s">
        <v>307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7"/>
    </row>
    <row r="2" spans="1:15" s="46" customFormat="1" ht="24.95" customHeight="1" x14ac:dyDescent="0.2">
      <c r="A2" s="98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98" t="s">
        <v>8</v>
      </c>
      <c r="H2" s="99" t="s">
        <v>6</v>
      </c>
      <c r="I2" s="99"/>
      <c r="J2" s="99"/>
      <c r="K2" s="98" t="s">
        <v>52</v>
      </c>
      <c r="L2" s="98" t="s">
        <v>7</v>
      </c>
      <c r="M2" s="98" t="s">
        <v>28</v>
      </c>
      <c r="N2" s="98" t="s">
        <v>29</v>
      </c>
      <c r="O2" s="98" t="s">
        <v>45</v>
      </c>
    </row>
    <row r="3" spans="1:15" s="46" customFormat="1" ht="39.950000000000003" customHeight="1" x14ac:dyDescent="0.2">
      <c r="A3" s="98"/>
      <c r="B3" s="98"/>
      <c r="C3" s="98"/>
      <c r="D3" s="98"/>
      <c r="E3" s="98"/>
      <c r="F3" s="98"/>
      <c r="G3" s="98"/>
      <c r="H3" s="29" t="s">
        <v>47</v>
      </c>
      <c r="I3" s="29" t="s">
        <v>48</v>
      </c>
      <c r="J3" s="29" t="s">
        <v>49</v>
      </c>
      <c r="K3" s="98"/>
      <c r="L3" s="98"/>
      <c r="M3" s="98"/>
      <c r="N3" s="98"/>
      <c r="O3" s="98"/>
    </row>
    <row r="4" spans="1:15" s="37" customFormat="1" ht="48.75" customHeight="1" x14ac:dyDescent="0.2">
      <c r="A4" s="10">
        <v>1</v>
      </c>
      <c r="B4" s="73" t="s">
        <v>120</v>
      </c>
      <c r="C4" s="36" t="s">
        <v>10</v>
      </c>
      <c r="D4" s="51" t="s">
        <v>843</v>
      </c>
      <c r="E4" s="10" t="s">
        <v>106</v>
      </c>
      <c r="F4" s="10" t="s">
        <v>897</v>
      </c>
      <c r="G4" s="10">
        <v>6190</v>
      </c>
      <c r="H4" s="60">
        <f>G4*0.5</f>
        <v>3095</v>
      </c>
      <c r="I4" s="60">
        <f>(G4-H4)*0.5</f>
        <v>1547.5</v>
      </c>
      <c r="J4" s="60">
        <f>H4-I4</f>
        <v>1547.5</v>
      </c>
      <c r="K4" s="60">
        <f>G4</f>
        <v>6190</v>
      </c>
      <c r="L4" s="10"/>
      <c r="M4" s="36" t="s">
        <v>26</v>
      </c>
      <c r="N4" s="36" t="s">
        <v>40</v>
      </c>
      <c r="O4" s="30" t="s">
        <v>384</v>
      </c>
    </row>
    <row r="5" spans="1:15" x14ac:dyDescent="0.2">
      <c r="O5" s="58"/>
    </row>
    <row r="6" spans="1:15" x14ac:dyDescent="0.2">
      <c r="O6" s="58"/>
    </row>
    <row r="7" spans="1:15" x14ac:dyDescent="0.2">
      <c r="O7" s="58"/>
    </row>
    <row r="8" spans="1:15" x14ac:dyDescent="0.2">
      <c r="O8" s="58"/>
    </row>
    <row r="9" spans="1:15" x14ac:dyDescent="0.2">
      <c r="O9" s="58"/>
    </row>
    <row r="10" spans="1:15" x14ac:dyDescent="0.2">
      <c r="O10" s="58"/>
    </row>
    <row r="11" spans="1:15" x14ac:dyDescent="0.2">
      <c r="O11" s="58"/>
    </row>
    <row r="12" spans="1:15" x14ac:dyDescent="0.2">
      <c r="O12" s="58"/>
    </row>
    <row r="13" spans="1:15" x14ac:dyDescent="0.2">
      <c r="O13" s="58"/>
    </row>
    <row r="14" spans="1:15" x14ac:dyDescent="0.2">
      <c r="O14" s="58"/>
    </row>
    <row r="15" spans="1:15" x14ac:dyDescent="0.2">
      <c r="O15" s="58"/>
    </row>
    <row r="16" spans="1:15" x14ac:dyDescent="0.2">
      <c r="O16" s="58"/>
    </row>
    <row r="17" spans="15:15" x14ac:dyDescent="0.2">
      <c r="O17" s="58"/>
    </row>
    <row r="18" spans="15:15" x14ac:dyDescent="0.2">
      <c r="O18" s="58"/>
    </row>
    <row r="19" spans="15:15" x14ac:dyDescent="0.2">
      <c r="O19" s="58"/>
    </row>
    <row r="20" spans="15:15" x14ac:dyDescent="0.2">
      <c r="O20" s="58"/>
    </row>
    <row r="21" spans="15:15" x14ac:dyDescent="0.2">
      <c r="O21" s="58"/>
    </row>
    <row r="22" spans="15:15" x14ac:dyDescent="0.2">
      <c r="O22" s="58"/>
    </row>
    <row r="23" spans="15:15" x14ac:dyDescent="0.2">
      <c r="O23" s="58"/>
    </row>
    <row r="24" spans="15:15" x14ac:dyDescent="0.2">
      <c r="O24" s="58"/>
    </row>
    <row r="25" spans="15:15" x14ac:dyDescent="0.2">
      <c r="O25" s="58"/>
    </row>
    <row r="26" spans="15:15" x14ac:dyDescent="0.2">
      <c r="O26" s="58"/>
    </row>
    <row r="27" spans="15:15" x14ac:dyDescent="0.2">
      <c r="O27" s="58"/>
    </row>
    <row r="28" spans="15:15" x14ac:dyDescent="0.2">
      <c r="O28" s="58"/>
    </row>
    <row r="29" spans="15:15" x14ac:dyDescent="0.2">
      <c r="O29" s="58"/>
    </row>
    <row r="30" spans="15:15" x14ac:dyDescent="0.2">
      <c r="O30" s="58"/>
    </row>
    <row r="31" spans="15:15" x14ac:dyDescent="0.2">
      <c r="O31" s="58"/>
    </row>
    <row r="32" spans="15:15" x14ac:dyDescent="0.2">
      <c r="O32" s="58"/>
    </row>
    <row r="33" spans="15:15" x14ac:dyDescent="0.2">
      <c r="O33" s="58"/>
    </row>
    <row r="34" spans="15:15" x14ac:dyDescent="0.2">
      <c r="O34" s="58"/>
    </row>
    <row r="35" spans="15:15" x14ac:dyDescent="0.2">
      <c r="O35" s="58"/>
    </row>
    <row r="36" spans="15:15" x14ac:dyDescent="0.2">
      <c r="O36" s="58"/>
    </row>
    <row r="37" spans="15:15" x14ac:dyDescent="0.2">
      <c r="O37" s="58"/>
    </row>
    <row r="38" spans="15:15" x14ac:dyDescent="0.2">
      <c r="O38" s="58"/>
    </row>
    <row r="39" spans="15:15" x14ac:dyDescent="0.2">
      <c r="O39" s="58"/>
    </row>
    <row r="40" spans="15:15" x14ac:dyDescent="0.2">
      <c r="O40" s="58"/>
    </row>
    <row r="41" spans="15:15" x14ac:dyDescent="0.2">
      <c r="O41" s="58"/>
    </row>
    <row r="42" spans="15:15" x14ac:dyDescent="0.2">
      <c r="O42" s="58"/>
    </row>
    <row r="43" spans="15:15" x14ac:dyDescent="0.2">
      <c r="O43" s="58"/>
    </row>
    <row r="44" spans="15:15" x14ac:dyDescent="0.2">
      <c r="O44" s="58"/>
    </row>
    <row r="45" spans="15:15" x14ac:dyDescent="0.2">
      <c r="O45" s="58"/>
    </row>
    <row r="46" spans="15:15" x14ac:dyDescent="0.2">
      <c r="O46" s="58"/>
    </row>
    <row r="47" spans="15:15" x14ac:dyDescent="0.2">
      <c r="O47" s="58"/>
    </row>
    <row r="48" spans="15:15" x14ac:dyDescent="0.2">
      <c r="O48" s="58"/>
    </row>
    <row r="49" spans="15:15" x14ac:dyDescent="0.2">
      <c r="O49" s="58"/>
    </row>
    <row r="50" spans="15:15" x14ac:dyDescent="0.2">
      <c r="O50" s="58"/>
    </row>
    <row r="51" spans="15:15" x14ac:dyDescent="0.2">
      <c r="O51" s="58"/>
    </row>
    <row r="52" spans="15:15" x14ac:dyDescent="0.2">
      <c r="O52" s="58"/>
    </row>
    <row r="53" spans="15:15" x14ac:dyDescent="0.2">
      <c r="O53" s="58"/>
    </row>
    <row r="54" spans="15:15" x14ac:dyDescent="0.2">
      <c r="O54" s="58"/>
    </row>
    <row r="55" spans="15:15" x14ac:dyDescent="0.2">
      <c r="O55" s="58"/>
    </row>
    <row r="56" spans="15:15" x14ac:dyDescent="0.2">
      <c r="O56" s="58"/>
    </row>
    <row r="57" spans="15:15" x14ac:dyDescent="0.2">
      <c r="O57" s="58"/>
    </row>
    <row r="58" spans="15:15" x14ac:dyDescent="0.2">
      <c r="O58" s="58"/>
    </row>
    <row r="59" spans="15:15" x14ac:dyDescent="0.2">
      <c r="O59" s="58"/>
    </row>
    <row r="60" spans="15:15" x14ac:dyDescent="0.2">
      <c r="O60" s="58"/>
    </row>
    <row r="61" spans="15:15" x14ac:dyDescent="0.2">
      <c r="O61" s="58"/>
    </row>
    <row r="62" spans="15:15" x14ac:dyDescent="0.2">
      <c r="O62" s="58"/>
    </row>
    <row r="63" spans="15:15" x14ac:dyDescent="0.2">
      <c r="O63" s="58"/>
    </row>
    <row r="64" spans="15:15" x14ac:dyDescent="0.2">
      <c r="O64" s="58"/>
    </row>
    <row r="65" spans="15:15" x14ac:dyDescent="0.2">
      <c r="O65" s="58"/>
    </row>
    <row r="66" spans="15:15" x14ac:dyDescent="0.2">
      <c r="O66" s="58"/>
    </row>
    <row r="67" spans="15:15" x14ac:dyDescent="0.2">
      <c r="O67" s="58"/>
    </row>
    <row r="68" spans="15:15" x14ac:dyDescent="0.2">
      <c r="O68" s="58"/>
    </row>
    <row r="69" spans="15:15" x14ac:dyDescent="0.2">
      <c r="O69" s="58"/>
    </row>
    <row r="70" spans="15:15" x14ac:dyDescent="0.2">
      <c r="O70" s="58"/>
    </row>
    <row r="71" spans="15:15" x14ac:dyDescent="0.2">
      <c r="O71" s="58"/>
    </row>
    <row r="72" spans="15:15" x14ac:dyDescent="0.2">
      <c r="O72" s="58"/>
    </row>
    <row r="73" spans="15:15" x14ac:dyDescent="0.2">
      <c r="O73" s="58"/>
    </row>
    <row r="74" spans="15:15" x14ac:dyDescent="0.2">
      <c r="O74" s="58"/>
    </row>
    <row r="75" spans="15:15" x14ac:dyDescent="0.2">
      <c r="O75" s="58"/>
    </row>
    <row r="76" spans="15:15" x14ac:dyDescent="0.2">
      <c r="O76" s="58"/>
    </row>
    <row r="77" spans="15:15" x14ac:dyDescent="0.2">
      <c r="O77" s="58"/>
    </row>
    <row r="78" spans="15:15" x14ac:dyDescent="0.2">
      <c r="O78" s="58"/>
    </row>
    <row r="79" spans="15:15" x14ac:dyDescent="0.2">
      <c r="O79" s="58"/>
    </row>
    <row r="80" spans="15:15" x14ac:dyDescent="0.2">
      <c r="O80" s="58"/>
    </row>
    <row r="81" spans="15:15" x14ac:dyDescent="0.2">
      <c r="O81" s="58"/>
    </row>
    <row r="82" spans="15:15" x14ac:dyDescent="0.2">
      <c r="O82" s="58"/>
    </row>
    <row r="83" spans="15:15" x14ac:dyDescent="0.2">
      <c r="O83" s="58"/>
    </row>
    <row r="84" spans="15:15" x14ac:dyDescent="0.2">
      <c r="O84" s="58"/>
    </row>
    <row r="85" spans="15:15" x14ac:dyDescent="0.2">
      <c r="O85" s="58"/>
    </row>
    <row r="86" spans="15:15" x14ac:dyDescent="0.2">
      <c r="O86" s="58"/>
    </row>
    <row r="87" spans="15:15" x14ac:dyDescent="0.2">
      <c r="O87" s="58"/>
    </row>
    <row r="88" spans="15:15" x14ac:dyDescent="0.2">
      <c r="O88" s="58"/>
    </row>
    <row r="89" spans="15:15" x14ac:dyDescent="0.2">
      <c r="O89" s="58"/>
    </row>
    <row r="90" spans="15:15" x14ac:dyDescent="0.2">
      <c r="O90" s="58"/>
    </row>
    <row r="91" spans="15:15" x14ac:dyDescent="0.2">
      <c r="O91" s="58"/>
    </row>
    <row r="92" spans="15:15" x14ac:dyDescent="0.2">
      <c r="O92" s="58"/>
    </row>
    <row r="93" spans="15:15" x14ac:dyDescent="0.2">
      <c r="O93" s="58"/>
    </row>
    <row r="94" spans="15:15" x14ac:dyDescent="0.2">
      <c r="O94" s="58"/>
    </row>
    <row r="95" spans="15:15" x14ac:dyDescent="0.2">
      <c r="O95" s="58"/>
    </row>
    <row r="96" spans="15:15" x14ac:dyDescent="0.2">
      <c r="O96" s="58"/>
    </row>
    <row r="97" spans="15:15" x14ac:dyDescent="0.2">
      <c r="O97" s="58"/>
    </row>
    <row r="98" spans="15:15" x14ac:dyDescent="0.2">
      <c r="O98" s="58"/>
    </row>
    <row r="99" spans="15:15" x14ac:dyDescent="0.2">
      <c r="O99" s="58"/>
    </row>
    <row r="100" spans="15:15" x14ac:dyDescent="0.2">
      <c r="O100" s="58"/>
    </row>
    <row r="101" spans="15:15" x14ac:dyDescent="0.2">
      <c r="O101" s="58"/>
    </row>
    <row r="102" spans="15:15" x14ac:dyDescent="0.2">
      <c r="O102" s="58"/>
    </row>
    <row r="103" spans="15:15" x14ac:dyDescent="0.2">
      <c r="O103" s="58"/>
    </row>
    <row r="104" spans="15:15" x14ac:dyDescent="0.2">
      <c r="O104" s="58"/>
    </row>
    <row r="105" spans="15:15" x14ac:dyDescent="0.2">
      <c r="O105" s="58"/>
    </row>
    <row r="106" spans="15:15" x14ac:dyDescent="0.2">
      <c r="O106" s="58"/>
    </row>
    <row r="107" spans="15:15" x14ac:dyDescent="0.2">
      <c r="O107" s="58"/>
    </row>
    <row r="108" spans="15:15" x14ac:dyDescent="0.2">
      <c r="O108" s="58"/>
    </row>
    <row r="109" spans="15:15" x14ac:dyDescent="0.2">
      <c r="O109" s="58"/>
    </row>
    <row r="110" spans="15:15" x14ac:dyDescent="0.2">
      <c r="O110" s="58"/>
    </row>
    <row r="111" spans="15:15" x14ac:dyDescent="0.2">
      <c r="O111" s="58"/>
    </row>
    <row r="112" spans="15:15" x14ac:dyDescent="0.2">
      <c r="O112" s="58"/>
    </row>
    <row r="113" spans="15:15" x14ac:dyDescent="0.2">
      <c r="O113" s="58"/>
    </row>
    <row r="114" spans="15:15" x14ac:dyDescent="0.2">
      <c r="O114" s="58"/>
    </row>
    <row r="115" spans="15:15" x14ac:dyDescent="0.2">
      <c r="O115" s="58"/>
    </row>
    <row r="116" spans="15:15" x14ac:dyDescent="0.2">
      <c r="O116" s="58"/>
    </row>
    <row r="117" spans="15:15" x14ac:dyDescent="0.2">
      <c r="O117" s="58"/>
    </row>
    <row r="118" spans="15:15" x14ac:dyDescent="0.2">
      <c r="O118" s="58"/>
    </row>
    <row r="119" spans="15:15" x14ac:dyDescent="0.2">
      <c r="O119" s="58"/>
    </row>
    <row r="120" spans="15:15" x14ac:dyDescent="0.2">
      <c r="O120" s="58"/>
    </row>
    <row r="121" spans="15:15" x14ac:dyDescent="0.2">
      <c r="O121" s="58"/>
    </row>
    <row r="122" spans="15:15" x14ac:dyDescent="0.2">
      <c r="O122" s="58"/>
    </row>
    <row r="123" spans="15:15" x14ac:dyDescent="0.2">
      <c r="O123" s="58"/>
    </row>
    <row r="124" spans="15:15" x14ac:dyDescent="0.2">
      <c r="O124" s="58"/>
    </row>
    <row r="125" spans="15:15" x14ac:dyDescent="0.2">
      <c r="O125" s="58"/>
    </row>
    <row r="126" spans="15:15" x14ac:dyDescent="0.2">
      <c r="O126" s="58"/>
    </row>
    <row r="127" spans="15:15" x14ac:dyDescent="0.2">
      <c r="O127" s="58"/>
    </row>
    <row r="128" spans="15:15" x14ac:dyDescent="0.2">
      <c r="O128" s="58"/>
    </row>
    <row r="129" spans="15:15" x14ac:dyDescent="0.2">
      <c r="O129" s="58"/>
    </row>
    <row r="130" spans="15:15" x14ac:dyDescent="0.2">
      <c r="O130" s="58"/>
    </row>
    <row r="131" spans="15:15" x14ac:dyDescent="0.2">
      <c r="O131" s="58"/>
    </row>
    <row r="132" spans="15:15" x14ac:dyDescent="0.2">
      <c r="O132" s="58"/>
    </row>
    <row r="133" spans="15:15" x14ac:dyDescent="0.2">
      <c r="O133" s="58"/>
    </row>
    <row r="134" spans="15:15" x14ac:dyDescent="0.2">
      <c r="O134" s="58"/>
    </row>
    <row r="135" spans="15:15" x14ac:dyDescent="0.2">
      <c r="O135" s="58"/>
    </row>
    <row r="136" spans="15:15" x14ac:dyDescent="0.2">
      <c r="O136" s="58"/>
    </row>
    <row r="137" spans="15:15" x14ac:dyDescent="0.2">
      <c r="O137" s="58"/>
    </row>
    <row r="138" spans="15:15" x14ac:dyDescent="0.2">
      <c r="O138" s="58"/>
    </row>
    <row r="139" spans="15:15" x14ac:dyDescent="0.2">
      <c r="O139" s="58"/>
    </row>
    <row r="140" spans="15:15" x14ac:dyDescent="0.2">
      <c r="O140" s="58"/>
    </row>
    <row r="141" spans="15:15" x14ac:dyDescent="0.2">
      <c r="O141" s="58"/>
    </row>
    <row r="142" spans="15:15" x14ac:dyDescent="0.2">
      <c r="O142" s="58"/>
    </row>
    <row r="143" spans="15:15" x14ac:dyDescent="0.2">
      <c r="O143" s="58"/>
    </row>
    <row r="144" spans="15:15" x14ac:dyDescent="0.2">
      <c r="O144" s="58"/>
    </row>
    <row r="145" spans="15:15" x14ac:dyDescent="0.2">
      <c r="O145" s="58"/>
    </row>
    <row r="146" spans="15:15" x14ac:dyDescent="0.2">
      <c r="O146" s="58"/>
    </row>
    <row r="147" spans="15:15" x14ac:dyDescent="0.2">
      <c r="O147" s="58"/>
    </row>
    <row r="148" spans="15:15" x14ac:dyDescent="0.2">
      <c r="O148" s="58"/>
    </row>
    <row r="149" spans="15:15" x14ac:dyDescent="0.2">
      <c r="O149" s="58"/>
    </row>
  </sheetData>
  <sortState xmlns:xlrd2="http://schemas.microsoft.com/office/spreadsheetml/2017/richdata2" ref="A4:N4">
    <sortCondition ref="E5:E9" customList="楚雄市,双柏县,牟定县,南华县,姚安县,大姚县,永仁县,元谋县,武定县,禄丰县"/>
  </sortState>
  <mergeCells count="14">
    <mergeCell ref="O2:O3"/>
    <mergeCell ref="H2:J2"/>
    <mergeCell ref="K2:K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conditionalFormatting sqref="B4">
    <cfRule type="duplicateValues" dxfId="6" priority="1"/>
  </conditionalFormatting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53"/>
  <sheetViews>
    <sheetView zoomScale="70" zoomScaleNormal="70" zoomScaleSheetLayoutView="85" workbookViewId="0">
      <selection activeCell="P19" sqref="P19"/>
    </sheetView>
  </sheetViews>
  <sheetFormatPr defaultRowHeight="14.25" x14ac:dyDescent="0.2"/>
  <cols>
    <col min="1" max="1" width="5.5" style="104" customWidth="1"/>
    <col min="2" max="2" width="15.125" style="104" customWidth="1"/>
    <col min="3" max="3" width="5.125" style="104" customWidth="1"/>
    <col min="4" max="4" width="52.25" style="104" customWidth="1"/>
    <col min="5" max="5" width="7.5" style="104" customWidth="1"/>
    <col min="6" max="6" width="11.125" style="104" customWidth="1"/>
    <col min="7" max="7" width="9" style="118"/>
    <col min="8" max="8" width="10.75" style="104" customWidth="1"/>
    <col min="9" max="9" width="11.75" style="104" customWidth="1"/>
    <col min="10" max="10" width="11.5" style="104" customWidth="1"/>
    <col min="11" max="11" width="13.375" style="104" customWidth="1"/>
    <col min="12" max="16384" width="9" style="104"/>
  </cols>
  <sheetData>
    <row r="1" spans="1:15" ht="21.95" customHeight="1" x14ac:dyDescent="0.2">
      <c r="A1" s="102" t="s">
        <v>844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ht="72" customHeight="1" x14ac:dyDescent="0.2">
      <c r="A4" s="10">
        <v>1</v>
      </c>
      <c r="B4" s="10" t="s">
        <v>108</v>
      </c>
      <c r="C4" s="10" t="s">
        <v>11</v>
      </c>
      <c r="D4" s="51" t="s">
        <v>533</v>
      </c>
      <c r="E4" s="10" t="s">
        <v>106</v>
      </c>
      <c r="F4" s="10" t="s">
        <v>21</v>
      </c>
      <c r="G4" s="59">
        <v>132996</v>
      </c>
      <c r="H4" s="59">
        <f>G4*0.5</f>
        <v>66498</v>
      </c>
      <c r="I4" s="59">
        <f>G4-H4</f>
        <v>66498</v>
      </c>
      <c r="J4" s="10">
        <v>0</v>
      </c>
      <c r="K4" s="9">
        <f>G4*0.8</f>
        <v>106396.8</v>
      </c>
      <c r="L4" s="10"/>
      <c r="M4" s="36" t="s">
        <v>26</v>
      </c>
      <c r="N4" s="36" t="s">
        <v>42</v>
      </c>
      <c r="O4" s="36" t="s">
        <v>203</v>
      </c>
    </row>
    <row r="5" spans="1:15" x14ac:dyDescent="0.2">
      <c r="O5" s="87"/>
    </row>
    <row r="6" spans="1:15" x14ac:dyDescent="0.2">
      <c r="O6" s="87"/>
    </row>
    <row r="7" spans="1:15" x14ac:dyDescent="0.2">
      <c r="O7" s="87"/>
    </row>
    <row r="8" spans="1:15" x14ac:dyDescent="0.2">
      <c r="O8" s="87"/>
    </row>
    <row r="9" spans="1:15" x14ac:dyDescent="0.2">
      <c r="O9" s="87"/>
    </row>
    <row r="10" spans="1:15" x14ac:dyDescent="0.2">
      <c r="O10" s="87"/>
    </row>
    <row r="11" spans="1:15" x14ac:dyDescent="0.2">
      <c r="O11" s="87"/>
    </row>
    <row r="12" spans="1:15" x14ac:dyDescent="0.2">
      <c r="O12" s="87"/>
    </row>
    <row r="13" spans="1:15" x14ac:dyDescent="0.2">
      <c r="O13" s="87"/>
    </row>
    <row r="14" spans="1:15" x14ac:dyDescent="0.2">
      <c r="O14" s="87"/>
    </row>
    <row r="15" spans="1:15" x14ac:dyDescent="0.2">
      <c r="O15" s="87"/>
    </row>
    <row r="16" spans="1:15" x14ac:dyDescent="0.2">
      <c r="O16" s="87"/>
    </row>
    <row r="17" spans="15:15" x14ac:dyDescent="0.2">
      <c r="O17" s="87"/>
    </row>
    <row r="18" spans="15:15" x14ac:dyDescent="0.2">
      <c r="O18" s="87"/>
    </row>
    <row r="19" spans="15:15" x14ac:dyDescent="0.2">
      <c r="O19" s="87"/>
    </row>
    <row r="20" spans="15:15" x14ac:dyDescent="0.2">
      <c r="O20" s="87"/>
    </row>
    <row r="21" spans="15:15" x14ac:dyDescent="0.2">
      <c r="O21" s="87"/>
    </row>
    <row r="22" spans="15:15" x14ac:dyDescent="0.2">
      <c r="O22" s="87"/>
    </row>
    <row r="23" spans="15:15" x14ac:dyDescent="0.2">
      <c r="O23" s="87"/>
    </row>
    <row r="24" spans="15:15" x14ac:dyDescent="0.2">
      <c r="O24" s="87"/>
    </row>
    <row r="25" spans="15:15" x14ac:dyDescent="0.2">
      <c r="O25" s="87"/>
    </row>
    <row r="26" spans="15:15" x14ac:dyDescent="0.2">
      <c r="O26" s="87"/>
    </row>
    <row r="27" spans="15:15" x14ac:dyDescent="0.2">
      <c r="O27" s="87"/>
    </row>
    <row r="28" spans="15:15" x14ac:dyDescent="0.2">
      <c r="O28" s="87"/>
    </row>
    <row r="29" spans="15:15" x14ac:dyDescent="0.2">
      <c r="O29" s="87"/>
    </row>
    <row r="30" spans="15:15" x14ac:dyDescent="0.2">
      <c r="O30" s="87"/>
    </row>
    <row r="31" spans="15:15" x14ac:dyDescent="0.2">
      <c r="O31" s="87"/>
    </row>
    <row r="32" spans="15:15" x14ac:dyDescent="0.2">
      <c r="O32" s="87"/>
    </row>
    <row r="33" spans="15:15" x14ac:dyDescent="0.2">
      <c r="O33" s="87"/>
    </row>
    <row r="34" spans="15:15" x14ac:dyDescent="0.2">
      <c r="O34" s="87"/>
    </row>
    <row r="35" spans="15:15" x14ac:dyDescent="0.2">
      <c r="O35" s="87"/>
    </row>
    <row r="36" spans="15:15" x14ac:dyDescent="0.2">
      <c r="O36" s="87"/>
    </row>
    <row r="37" spans="15:15" x14ac:dyDescent="0.2">
      <c r="O37" s="87"/>
    </row>
    <row r="38" spans="15:15" x14ac:dyDescent="0.2">
      <c r="O38" s="87"/>
    </row>
    <row r="39" spans="15:15" x14ac:dyDescent="0.2">
      <c r="O39" s="87"/>
    </row>
    <row r="40" spans="15:15" x14ac:dyDescent="0.2">
      <c r="O40" s="87"/>
    </row>
    <row r="41" spans="15:15" x14ac:dyDescent="0.2">
      <c r="O41" s="87"/>
    </row>
    <row r="42" spans="15:15" x14ac:dyDescent="0.2">
      <c r="O42" s="87"/>
    </row>
    <row r="43" spans="15:15" x14ac:dyDescent="0.2">
      <c r="O43" s="87"/>
    </row>
    <row r="44" spans="15:15" x14ac:dyDescent="0.2">
      <c r="O44" s="87"/>
    </row>
    <row r="45" spans="15:15" x14ac:dyDescent="0.2">
      <c r="O45" s="87"/>
    </row>
    <row r="46" spans="15:15" x14ac:dyDescent="0.2">
      <c r="O46" s="87"/>
    </row>
    <row r="47" spans="15:15" x14ac:dyDescent="0.2">
      <c r="O47" s="87"/>
    </row>
    <row r="48" spans="15:15" x14ac:dyDescent="0.2">
      <c r="O48" s="87"/>
    </row>
    <row r="49" spans="15:15" x14ac:dyDescent="0.2">
      <c r="O49" s="87"/>
    </row>
    <row r="50" spans="15:15" x14ac:dyDescent="0.2">
      <c r="O50" s="87"/>
    </row>
    <row r="51" spans="15:15" x14ac:dyDescent="0.2">
      <c r="O51" s="87"/>
    </row>
    <row r="52" spans="15:15" x14ac:dyDescent="0.2">
      <c r="O52" s="87"/>
    </row>
    <row r="53" spans="15:15" x14ac:dyDescent="0.2">
      <c r="O53" s="87"/>
    </row>
    <row r="54" spans="15:15" x14ac:dyDescent="0.2">
      <c r="O54" s="87"/>
    </row>
    <row r="55" spans="15:15" x14ac:dyDescent="0.2">
      <c r="O55" s="87"/>
    </row>
    <row r="56" spans="15:15" x14ac:dyDescent="0.2">
      <c r="O56" s="87"/>
    </row>
    <row r="57" spans="15:15" x14ac:dyDescent="0.2">
      <c r="O57" s="87"/>
    </row>
    <row r="58" spans="15:15" x14ac:dyDescent="0.2">
      <c r="O58" s="87"/>
    </row>
    <row r="59" spans="15:15" x14ac:dyDescent="0.2">
      <c r="O59" s="87"/>
    </row>
    <row r="60" spans="15:15" x14ac:dyDescent="0.2">
      <c r="O60" s="87"/>
    </row>
    <row r="61" spans="15:15" x14ac:dyDescent="0.2">
      <c r="O61" s="87"/>
    </row>
    <row r="62" spans="15:15" x14ac:dyDescent="0.2">
      <c r="O62" s="87"/>
    </row>
    <row r="63" spans="15:15" x14ac:dyDescent="0.2">
      <c r="O63" s="87"/>
    </row>
    <row r="64" spans="15:15" x14ac:dyDescent="0.2">
      <c r="O64" s="87"/>
    </row>
    <row r="65" spans="15:15" x14ac:dyDescent="0.2">
      <c r="O65" s="87"/>
    </row>
    <row r="66" spans="15:15" x14ac:dyDescent="0.2">
      <c r="O66" s="87"/>
    </row>
    <row r="67" spans="15:15" x14ac:dyDescent="0.2">
      <c r="O67" s="87"/>
    </row>
    <row r="68" spans="15:15" x14ac:dyDescent="0.2">
      <c r="O68" s="87"/>
    </row>
    <row r="69" spans="15:15" x14ac:dyDescent="0.2">
      <c r="O69" s="87"/>
    </row>
    <row r="70" spans="15:15" x14ac:dyDescent="0.2">
      <c r="O70" s="87"/>
    </row>
    <row r="71" spans="15:15" x14ac:dyDescent="0.2">
      <c r="O71" s="87"/>
    </row>
    <row r="72" spans="15:15" x14ac:dyDescent="0.2">
      <c r="O72" s="87"/>
    </row>
    <row r="73" spans="15:15" x14ac:dyDescent="0.2">
      <c r="O73" s="87"/>
    </row>
    <row r="74" spans="15:15" x14ac:dyDescent="0.2">
      <c r="O74" s="87"/>
    </row>
    <row r="75" spans="15:15" x14ac:dyDescent="0.2">
      <c r="O75" s="87"/>
    </row>
    <row r="76" spans="15:15" x14ac:dyDescent="0.2">
      <c r="O76" s="87"/>
    </row>
    <row r="77" spans="15:15" x14ac:dyDescent="0.2">
      <c r="O77" s="87"/>
    </row>
    <row r="78" spans="15:15" x14ac:dyDescent="0.2">
      <c r="O78" s="87"/>
    </row>
    <row r="79" spans="15:15" x14ac:dyDescent="0.2">
      <c r="O79" s="87"/>
    </row>
    <row r="80" spans="15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  <row r="94" spans="15:15" x14ac:dyDescent="0.2">
      <c r="O94" s="87"/>
    </row>
    <row r="95" spans="15:15" x14ac:dyDescent="0.2">
      <c r="O95" s="87"/>
    </row>
    <row r="96" spans="15:15" x14ac:dyDescent="0.2">
      <c r="O96" s="87"/>
    </row>
    <row r="97" spans="15:15" x14ac:dyDescent="0.2">
      <c r="O97" s="87"/>
    </row>
    <row r="98" spans="15:15" x14ac:dyDescent="0.2">
      <c r="O98" s="87"/>
    </row>
    <row r="99" spans="15:15" x14ac:dyDescent="0.2">
      <c r="O99" s="87"/>
    </row>
    <row r="100" spans="15:15" x14ac:dyDescent="0.2">
      <c r="O100" s="87"/>
    </row>
    <row r="101" spans="15:15" x14ac:dyDescent="0.2">
      <c r="O101" s="87"/>
    </row>
    <row r="102" spans="15:15" x14ac:dyDescent="0.2">
      <c r="O102" s="87"/>
    </row>
    <row r="103" spans="15:15" x14ac:dyDescent="0.2">
      <c r="O103" s="87"/>
    </row>
    <row r="104" spans="15:15" x14ac:dyDescent="0.2">
      <c r="O104" s="87"/>
    </row>
    <row r="105" spans="15:15" x14ac:dyDescent="0.2">
      <c r="O105" s="87"/>
    </row>
    <row r="106" spans="15:15" x14ac:dyDescent="0.2">
      <c r="O106" s="87"/>
    </row>
    <row r="107" spans="15:15" x14ac:dyDescent="0.2">
      <c r="O107" s="87"/>
    </row>
    <row r="108" spans="15:15" x14ac:dyDescent="0.2">
      <c r="O108" s="87"/>
    </row>
    <row r="109" spans="15:15" x14ac:dyDescent="0.2">
      <c r="O109" s="87"/>
    </row>
    <row r="110" spans="15:15" x14ac:dyDescent="0.2">
      <c r="O110" s="87"/>
    </row>
    <row r="111" spans="15:15" x14ac:dyDescent="0.2">
      <c r="O111" s="87"/>
    </row>
    <row r="112" spans="15:15" x14ac:dyDescent="0.2">
      <c r="O112" s="87"/>
    </row>
    <row r="113" spans="15:15" x14ac:dyDescent="0.2">
      <c r="O113" s="87"/>
    </row>
    <row r="114" spans="15:15" x14ac:dyDescent="0.2">
      <c r="O114" s="87"/>
    </row>
    <row r="115" spans="15:15" x14ac:dyDescent="0.2">
      <c r="O115" s="87"/>
    </row>
    <row r="116" spans="15:15" x14ac:dyDescent="0.2">
      <c r="O116" s="87"/>
    </row>
    <row r="117" spans="15:15" x14ac:dyDescent="0.2">
      <c r="O117" s="87"/>
    </row>
    <row r="118" spans="15:15" x14ac:dyDescent="0.2">
      <c r="O118" s="87"/>
    </row>
    <row r="119" spans="15:15" x14ac:dyDescent="0.2">
      <c r="O119" s="87"/>
    </row>
    <row r="120" spans="15:15" x14ac:dyDescent="0.2">
      <c r="O120" s="87"/>
    </row>
    <row r="121" spans="15:15" x14ac:dyDescent="0.2">
      <c r="O121" s="87"/>
    </row>
    <row r="122" spans="15:15" x14ac:dyDescent="0.2">
      <c r="O122" s="87"/>
    </row>
    <row r="123" spans="15:15" x14ac:dyDescent="0.2">
      <c r="O123" s="87"/>
    </row>
    <row r="124" spans="15:15" x14ac:dyDescent="0.2">
      <c r="O124" s="87"/>
    </row>
    <row r="125" spans="15:15" x14ac:dyDescent="0.2">
      <c r="O125" s="87"/>
    </row>
    <row r="126" spans="15:15" x14ac:dyDescent="0.2">
      <c r="O126" s="87"/>
    </row>
    <row r="127" spans="15:15" x14ac:dyDescent="0.2">
      <c r="O127" s="87"/>
    </row>
    <row r="128" spans="15:15" x14ac:dyDescent="0.2">
      <c r="O128" s="87"/>
    </row>
    <row r="129" spans="15:15" x14ac:dyDescent="0.2">
      <c r="O129" s="87"/>
    </row>
    <row r="130" spans="15:15" x14ac:dyDescent="0.2">
      <c r="O130" s="87"/>
    </row>
    <row r="131" spans="15:15" x14ac:dyDescent="0.2">
      <c r="O131" s="87"/>
    </row>
    <row r="132" spans="15:15" x14ac:dyDescent="0.2">
      <c r="O132" s="87"/>
    </row>
    <row r="133" spans="15:15" x14ac:dyDescent="0.2">
      <c r="O133" s="87"/>
    </row>
    <row r="134" spans="15:15" x14ac:dyDescent="0.2">
      <c r="O134" s="87"/>
    </row>
    <row r="135" spans="15:15" x14ac:dyDescent="0.2">
      <c r="O135" s="87"/>
    </row>
    <row r="136" spans="15:15" x14ac:dyDescent="0.2">
      <c r="O136" s="87"/>
    </row>
    <row r="137" spans="15:15" x14ac:dyDescent="0.2">
      <c r="O137" s="87"/>
    </row>
    <row r="138" spans="15:15" x14ac:dyDescent="0.2">
      <c r="O138" s="87"/>
    </row>
    <row r="139" spans="15:15" x14ac:dyDescent="0.2">
      <c r="O139" s="87"/>
    </row>
    <row r="140" spans="15:15" x14ac:dyDescent="0.2">
      <c r="O140" s="87"/>
    </row>
    <row r="141" spans="15:15" x14ac:dyDescent="0.2">
      <c r="O141" s="87"/>
    </row>
    <row r="142" spans="15:15" x14ac:dyDescent="0.2">
      <c r="O142" s="87"/>
    </row>
    <row r="143" spans="15:15" x14ac:dyDescent="0.2">
      <c r="O143" s="87"/>
    </row>
    <row r="144" spans="15:15" x14ac:dyDescent="0.2">
      <c r="O144" s="87"/>
    </row>
    <row r="145" spans="15:15" x14ac:dyDescent="0.2">
      <c r="O145" s="87"/>
    </row>
    <row r="146" spans="15:15" x14ac:dyDescent="0.2">
      <c r="O146" s="87"/>
    </row>
    <row r="147" spans="15:15" x14ac:dyDescent="0.2">
      <c r="O147" s="87"/>
    </row>
    <row r="148" spans="15:15" x14ac:dyDescent="0.2">
      <c r="O148" s="87"/>
    </row>
    <row r="149" spans="15:15" x14ac:dyDescent="0.2">
      <c r="O149" s="87"/>
    </row>
    <row r="150" spans="15:15" x14ac:dyDescent="0.2">
      <c r="O150" s="87"/>
    </row>
    <row r="151" spans="15:15" x14ac:dyDescent="0.2">
      <c r="O151" s="87"/>
    </row>
    <row r="152" spans="15:15" x14ac:dyDescent="0.2">
      <c r="O152" s="87"/>
    </row>
    <row r="153" spans="15:15" x14ac:dyDescent="0.2">
      <c r="O153" s="87"/>
    </row>
  </sheetData>
  <mergeCells count="14">
    <mergeCell ref="O2:O3"/>
    <mergeCell ref="H2:J2"/>
    <mergeCell ref="K2:K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52"/>
  <sheetViews>
    <sheetView zoomScale="80" zoomScaleNormal="80" zoomScaleSheetLayoutView="85" workbookViewId="0">
      <selection activeCell="Q17" sqref="Q17"/>
    </sheetView>
  </sheetViews>
  <sheetFormatPr defaultRowHeight="14.25" x14ac:dyDescent="0.2"/>
  <cols>
    <col min="1" max="1" width="6.75" style="110" customWidth="1"/>
    <col min="2" max="2" width="17" style="110" customWidth="1"/>
    <col min="3" max="3" width="6.75" style="110" customWidth="1"/>
    <col min="4" max="4" width="55.25" style="104" customWidth="1"/>
    <col min="5" max="5" width="9.75" style="110" bestFit="1" customWidth="1"/>
    <col min="6" max="6" width="10.5" style="110" customWidth="1"/>
    <col min="7" max="7" width="9.875" style="117" customWidth="1"/>
    <col min="8" max="8" width="11" style="110" customWidth="1"/>
    <col min="9" max="9" width="11.25" style="110" customWidth="1"/>
    <col min="10" max="10" width="10.25" style="110" customWidth="1"/>
    <col min="11" max="11" width="9.5" style="110" customWidth="1"/>
    <col min="12" max="12" width="9" style="110"/>
    <col min="13" max="16384" width="9" style="104"/>
  </cols>
  <sheetData>
    <row r="1" spans="1:15" ht="21.95" customHeight="1" x14ac:dyDescent="0.2">
      <c r="A1" s="102" t="s">
        <v>308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s="116" customFormat="1" ht="66" customHeight="1" x14ac:dyDescent="0.2">
      <c r="A4" s="10">
        <v>1</v>
      </c>
      <c r="B4" s="10" t="s">
        <v>845</v>
      </c>
      <c r="C4" s="10" t="s">
        <v>846</v>
      </c>
      <c r="D4" s="51" t="s">
        <v>847</v>
      </c>
      <c r="E4" s="10" t="s">
        <v>106</v>
      </c>
      <c r="F4" s="10" t="s">
        <v>557</v>
      </c>
      <c r="G4" s="59">
        <v>17256</v>
      </c>
      <c r="H4" s="59"/>
      <c r="I4" s="59">
        <f>(G4-H4)*0.5</f>
        <v>8628</v>
      </c>
      <c r="J4" s="59">
        <f>G4-H4-I4</f>
        <v>8628</v>
      </c>
      <c r="K4" s="9">
        <f>G4*0.5</f>
        <v>8628</v>
      </c>
      <c r="L4" s="36"/>
      <c r="M4" s="36" t="s">
        <v>26</v>
      </c>
      <c r="N4" s="36" t="s">
        <v>41</v>
      </c>
      <c r="O4" s="41" t="s">
        <v>475</v>
      </c>
    </row>
    <row r="5" spans="1:15" s="90" customFormat="1" ht="66" customHeight="1" x14ac:dyDescent="0.2">
      <c r="A5" s="10">
        <v>2</v>
      </c>
      <c r="B5" s="10" t="s">
        <v>538</v>
      </c>
      <c r="C5" s="10" t="s">
        <v>846</v>
      </c>
      <c r="D5" s="51" t="s">
        <v>848</v>
      </c>
      <c r="E5" s="10" t="s">
        <v>106</v>
      </c>
      <c r="F5" s="10" t="s">
        <v>557</v>
      </c>
      <c r="G5" s="59">
        <v>43800</v>
      </c>
      <c r="H5" s="59"/>
      <c r="I5" s="59">
        <f>(G5-H5)*0.5</f>
        <v>21900</v>
      </c>
      <c r="J5" s="59">
        <f>G5-H5-I5</f>
        <v>21900</v>
      </c>
      <c r="K5" s="9">
        <f>G5*0.2</f>
        <v>8760</v>
      </c>
      <c r="L5" s="36"/>
      <c r="M5" s="36" t="s">
        <v>26</v>
      </c>
      <c r="N5" s="36" t="s">
        <v>41</v>
      </c>
      <c r="O5" s="41" t="s">
        <v>492</v>
      </c>
    </row>
    <row r="6" spans="1:15" x14ac:dyDescent="0.2">
      <c r="O6" s="87"/>
    </row>
    <row r="7" spans="1:15" x14ac:dyDescent="0.2">
      <c r="O7" s="87"/>
    </row>
    <row r="8" spans="1:15" x14ac:dyDescent="0.2">
      <c r="O8" s="87"/>
    </row>
    <row r="9" spans="1:15" x14ac:dyDescent="0.2">
      <c r="O9" s="87"/>
    </row>
    <row r="10" spans="1:15" x14ac:dyDescent="0.2">
      <c r="O10" s="87"/>
    </row>
    <row r="11" spans="1:15" x14ac:dyDescent="0.2">
      <c r="O11" s="87"/>
    </row>
    <row r="12" spans="1:15" x14ac:dyDescent="0.2">
      <c r="O12" s="87"/>
    </row>
    <row r="13" spans="1:15" x14ac:dyDescent="0.2">
      <c r="O13" s="87"/>
    </row>
    <row r="14" spans="1:15" x14ac:dyDescent="0.2">
      <c r="O14" s="87"/>
    </row>
    <row r="15" spans="1:15" x14ac:dyDescent="0.2">
      <c r="O15" s="87"/>
    </row>
    <row r="16" spans="1:15" x14ac:dyDescent="0.2">
      <c r="O16" s="87"/>
    </row>
    <row r="17" spans="15:15" x14ac:dyDescent="0.2">
      <c r="O17" s="87"/>
    </row>
    <row r="18" spans="15:15" x14ac:dyDescent="0.2">
      <c r="O18" s="87"/>
    </row>
    <row r="19" spans="15:15" x14ac:dyDescent="0.2">
      <c r="O19" s="87"/>
    </row>
    <row r="20" spans="15:15" x14ac:dyDescent="0.2">
      <c r="O20" s="87"/>
    </row>
    <row r="21" spans="15:15" x14ac:dyDescent="0.2">
      <c r="O21" s="87"/>
    </row>
    <row r="22" spans="15:15" x14ac:dyDescent="0.2">
      <c r="O22" s="87"/>
    </row>
    <row r="23" spans="15:15" x14ac:dyDescent="0.2">
      <c r="O23" s="87"/>
    </row>
    <row r="24" spans="15:15" x14ac:dyDescent="0.2">
      <c r="O24" s="87"/>
    </row>
    <row r="25" spans="15:15" x14ac:dyDescent="0.2">
      <c r="O25" s="87"/>
    </row>
    <row r="26" spans="15:15" x14ac:dyDescent="0.2">
      <c r="O26" s="87"/>
    </row>
    <row r="27" spans="15:15" x14ac:dyDescent="0.2">
      <c r="O27" s="87"/>
    </row>
    <row r="28" spans="15:15" x14ac:dyDescent="0.2">
      <c r="O28" s="87"/>
    </row>
    <row r="29" spans="15:15" x14ac:dyDescent="0.2">
      <c r="O29" s="87"/>
    </row>
    <row r="30" spans="15:15" x14ac:dyDescent="0.2">
      <c r="O30" s="87"/>
    </row>
    <row r="31" spans="15:15" x14ac:dyDescent="0.2">
      <c r="O31" s="87"/>
    </row>
    <row r="32" spans="15:15" x14ac:dyDescent="0.2">
      <c r="O32" s="87"/>
    </row>
    <row r="33" spans="15:15" x14ac:dyDescent="0.2">
      <c r="O33" s="87"/>
    </row>
    <row r="34" spans="15:15" x14ac:dyDescent="0.2">
      <c r="O34" s="87"/>
    </row>
    <row r="35" spans="15:15" x14ac:dyDescent="0.2">
      <c r="O35" s="87"/>
    </row>
    <row r="36" spans="15:15" x14ac:dyDescent="0.2">
      <c r="O36" s="87"/>
    </row>
    <row r="37" spans="15:15" x14ac:dyDescent="0.2">
      <c r="O37" s="87"/>
    </row>
    <row r="38" spans="15:15" x14ac:dyDescent="0.2">
      <c r="O38" s="87"/>
    </row>
    <row r="39" spans="15:15" x14ac:dyDescent="0.2">
      <c r="O39" s="87"/>
    </row>
    <row r="40" spans="15:15" x14ac:dyDescent="0.2">
      <c r="O40" s="87"/>
    </row>
    <row r="41" spans="15:15" x14ac:dyDescent="0.2">
      <c r="O41" s="87"/>
    </row>
    <row r="42" spans="15:15" x14ac:dyDescent="0.2">
      <c r="O42" s="87"/>
    </row>
    <row r="43" spans="15:15" x14ac:dyDescent="0.2">
      <c r="O43" s="87"/>
    </row>
    <row r="44" spans="15:15" x14ac:dyDescent="0.2">
      <c r="O44" s="87"/>
    </row>
    <row r="45" spans="15:15" x14ac:dyDescent="0.2">
      <c r="O45" s="87"/>
    </row>
    <row r="46" spans="15:15" x14ac:dyDescent="0.2">
      <c r="O46" s="87"/>
    </row>
    <row r="47" spans="15:15" x14ac:dyDescent="0.2">
      <c r="O47" s="87"/>
    </row>
    <row r="48" spans="15:15" x14ac:dyDescent="0.2">
      <c r="O48" s="87"/>
    </row>
    <row r="49" spans="15:15" x14ac:dyDescent="0.2">
      <c r="O49" s="87"/>
    </row>
    <row r="50" spans="15:15" x14ac:dyDescent="0.2">
      <c r="O50" s="87"/>
    </row>
    <row r="51" spans="15:15" x14ac:dyDescent="0.2">
      <c r="O51" s="87"/>
    </row>
    <row r="52" spans="15:15" x14ac:dyDescent="0.2">
      <c r="O52" s="87"/>
    </row>
    <row r="53" spans="15:15" x14ac:dyDescent="0.2">
      <c r="O53" s="87"/>
    </row>
    <row r="54" spans="15:15" x14ac:dyDescent="0.2">
      <c r="O54" s="87"/>
    </row>
    <row r="55" spans="15:15" x14ac:dyDescent="0.2">
      <c r="O55" s="87"/>
    </row>
    <row r="56" spans="15:15" x14ac:dyDescent="0.2">
      <c r="O56" s="87"/>
    </row>
    <row r="57" spans="15:15" x14ac:dyDescent="0.2">
      <c r="O57" s="87"/>
    </row>
    <row r="58" spans="15:15" x14ac:dyDescent="0.2">
      <c r="O58" s="87"/>
    </row>
    <row r="59" spans="15:15" x14ac:dyDescent="0.2">
      <c r="O59" s="87"/>
    </row>
    <row r="60" spans="15:15" x14ac:dyDescent="0.2">
      <c r="O60" s="87"/>
    </row>
    <row r="61" spans="15:15" x14ac:dyDescent="0.2">
      <c r="O61" s="87"/>
    </row>
    <row r="62" spans="15:15" x14ac:dyDescent="0.2">
      <c r="O62" s="87"/>
    </row>
    <row r="63" spans="15:15" x14ac:dyDescent="0.2">
      <c r="O63" s="87"/>
    </row>
    <row r="64" spans="15:15" x14ac:dyDescent="0.2">
      <c r="O64" s="87"/>
    </row>
    <row r="65" spans="15:15" x14ac:dyDescent="0.2">
      <c r="O65" s="87"/>
    </row>
    <row r="66" spans="15:15" x14ac:dyDescent="0.2">
      <c r="O66" s="87"/>
    </row>
    <row r="67" spans="15:15" x14ac:dyDescent="0.2">
      <c r="O67" s="87"/>
    </row>
    <row r="68" spans="15:15" x14ac:dyDescent="0.2">
      <c r="O68" s="87"/>
    </row>
    <row r="69" spans="15:15" x14ac:dyDescent="0.2">
      <c r="O69" s="87"/>
    </row>
    <row r="70" spans="15:15" x14ac:dyDescent="0.2">
      <c r="O70" s="87"/>
    </row>
    <row r="71" spans="15:15" x14ac:dyDescent="0.2">
      <c r="O71" s="87"/>
    </row>
    <row r="72" spans="15:15" x14ac:dyDescent="0.2">
      <c r="O72" s="87"/>
    </row>
    <row r="73" spans="15:15" x14ac:dyDescent="0.2">
      <c r="O73" s="87"/>
    </row>
    <row r="74" spans="15:15" x14ac:dyDescent="0.2">
      <c r="O74" s="87"/>
    </row>
    <row r="75" spans="15:15" x14ac:dyDescent="0.2">
      <c r="O75" s="87"/>
    </row>
    <row r="76" spans="15:15" x14ac:dyDescent="0.2">
      <c r="O76" s="87"/>
    </row>
    <row r="77" spans="15:15" x14ac:dyDescent="0.2">
      <c r="O77" s="87"/>
    </row>
    <row r="78" spans="15:15" x14ac:dyDescent="0.2">
      <c r="O78" s="87"/>
    </row>
    <row r="79" spans="15:15" x14ac:dyDescent="0.2">
      <c r="O79" s="87"/>
    </row>
    <row r="80" spans="15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  <row r="94" spans="15:15" x14ac:dyDescent="0.2">
      <c r="O94" s="87"/>
    </row>
    <row r="95" spans="15:15" x14ac:dyDescent="0.2">
      <c r="O95" s="87"/>
    </row>
    <row r="96" spans="15:15" x14ac:dyDescent="0.2">
      <c r="O96" s="87"/>
    </row>
    <row r="97" spans="15:15" x14ac:dyDescent="0.2">
      <c r="O97" s="87"/>
    </row>
    <row r="98" spans="15:15" x14ac:dyDescent="0.2">
      <c r="O98" s="87"/>
    </row>
    <row r="99" spans="15:15" x14ac:dyDescent="0.2">
      <c r="O99" s="87"/>
    </row>
    <row r="100" spans="15:15" x14ac:dyDescent="0.2">
      <c r="O100" s="87"/>
    </row>
    <row r="101" spans="15:15" x14ac:dyDescent="0.2">
      <c r="O101" s="87"/>
    </row>
    <row r="102" spans="15:15" x14ac:dyDescent="0.2">
      <c r="O102" s="87"/>
    </row>
    <row r="103" spans="15:15" x14ac:dyDescent="0.2">
      <c r="O103" s="87"/>
    </row>
    <row r="104" spans="15:15" x14ac:dyDescent="0.2">
      <c r="O104" s="87"/>
    </row>
    <row r="105" spans="15:15" x14ac:dyDescent="0.2">
      <c r="O105" s="87"/>
    </row>
    <row r="106" spans="15:15" x14ac:dyDescent="0.2">
      <c r="O106" s="87"/>
    </row>
    <row r="107" spans="15:15" x14ac:dyDescent="0.2">
      <c r="O107" s="87"/>
    </row>
    <row r="108" spans="15:15" x14ac:dyDescent="0.2">
      <c r="O108" s="87"/>
    </row>
    <row r="109" spans="15:15" x14ac:dyDescent="0.2">
      <c r="O109" s="87"/>
    </row>
    <row r="110" spans="15:15" x14ac:dyDescent="0.2">
      <c r="O110" s="87"/>
    </row>
    <row r="111" spans="15:15" x14ac:dyDescent="0.2">
      <c r="O111" s="87"/>
    </row>
    <row r="112" spans="15:15" x14ac:dyDescent="0.2">
      <c r="O112" s="87"/>
    </row>
    <row r="113" spans="15:15" x14ac:dyDescent="0.2">
      <c r="O113" s="87"/>
    </row>
    <row r="114" spans="15:15" x14ac:dyDescent="0.2">
      <c r="O114" s="87"/>
    </row>
    <row r="115" spans="15:15" x14ac:dyDescent="0.2">
      <c r="O115" s="87"/>
    </row>
    <row r="116" spans="15:15" x14ac:dyDescent="0.2">
      <c r="O116" s="87"/>
    </row>
    <row r="117" spans="15:15" x14ac:dyDescent="0.2">
      <c r="O117" s="87"/>
    </row>
    <row r="118" spans="15:15" x14ac:dyDescent="0.2">
      <c r="O118" s="87"/>
    </row>
    <row r="119" spans="15:15" x14ac:dyDescent="0.2">
      <c r="O119" s="87"/>
    </row>
    <row r="120" spans="15:15" x14ac:dyDescent="0.2">
      <c r="O120" s="87"/>
    </row>
    <row r="121" spans="15:15" x14ac:dyDescent="0.2">
      <c r="O121" s="87"/>
    </row>
    <row r="122" spans="15:15" x14ac:dyDescent="0.2">
      <c r="O122" s="87"/>
    </row>
    <row r="123" spans="15:15" x14ac:dyDescent="0.2">
      <c r="O123" s="87"/>
    </row>
    <row r="124" spans="15:15" x14ac:dyDescent="0.2">
      <c r="O124" s="87"/>
    </row>
    <row r="125" spans="15:15" x14ac:dyDescent="0.2">
      <c r="O125" s="87"/>
    </row>
    <row r="126" spans="15:15" x14ac:dyDescent="0.2">
      <c r="O126" s="87"/>
    </row>
    <row r="127" spans="15:15" x14ac:dyDescent="0.2">
      <c r="O127" s="87"/>
    </row>
    <row r="128" spans="15:15" x14ac:dyDescent="0.2">
      <c r="O128" s="87"/>
    </row>
    <row r="129" spans="15:15" x14ac:dyDescent="0.2">
      <c r="O129" s="87"/>
    </row>
    <row r="130" spans="15:15" x14ac:dyDescent="0.2">
      <c r="O130" s="87"/>
    </row>
    <row r="131" spans="15:15" x14ac:dyDescent="0.2">
      <c r="O131" s="87"/>
    </row>
    <row r="132" spans="15:15" x14ac:dyDescent="0.2">
      <c r="O132" s="87"/>
    </row>
    <row r="133" spans="15:15" x14ac:dyDescent="0.2">
      <c r="O133" s="87"/>
    </row>
    <row r="134" spans="15:15" x14ac:dyDescent="0.2">
      <c r="O134" s="87"/>
    </row>
    <row r="135" spans="15:15" x14ac:dyDescent="0.2">
      <c r="O135" s="87"/>
    </row>
    <row r="136" spans="15:15" x14ac:dyDescent="0.2">
      <c r="O136" s="87"/>
    </row>
    <row r="137" spans="15:15" x14ac:dyDescent="0.2">
      <c r="O137" s="87"/>
    </row>
    <row r="138" spans="15:15" x14ac:dyDescent="0.2">
      <c r="O138" s="87"/>
    </row>
    <row r="139" spans="15:15" x14ac:dyDescent="0.2">
      <c r="O139" s="87"/>
    </row>
    <row r="140" spans="15:15" x14ac:dyDescent="0.2">
      <c r="O140" s="87"/>
    </row>
    <row r="141" spans="15:15" x14ac:dyDescent="0.2">
      <c r="O141" s="87"/>
    </row>
    <row r="142" spans="15:15" x14ac:dyDescent="0.2">
      <c r="O142" s="87"/>
    </row>
    <row r="143" spans="15:15" x14ac:dyDescent="0.2">
      <c r="O143" s="87"/>
    </row>
    <row r="144" spans="15:15" x14ac:dyDescent="0.2">
      <c r="O144" s="87"/>
    </row>
    <row r="145" spans="15:15" x14ac:dyDescent="0.2">
      <c r="O145" s="87"/>
    </row>
    <row r="146" spans="15:15" x14ac:dyDescent="0.2">
      <c r="O146" s="87"/>
    </row>
    <row r="147" spans="15:15" x14ac:dyDescent="0.2">
      <c r="O147" s="87"/>
    </row>
    <row r="148" spans="15:15" x14ac:dyDescent="0.2">
      <c r="O148" s="87"/>
    </row>
    <row r="149" spans="15:15" x14ac:dyDescent="0.2">
      <c r="O149" s="87"/>
    </row>
    <row r="150" spans="15:15" x14ac:dyDescent="0.2">
      <c r="O150" s="87"/>
    </row>
    <row r="151" spans="15:15" x14ac:dyDescent="0.2">
      <c r="O151" s="87"/>
    </row>
    <row r="152" spans="15:15" x14ac:dyDescent="0.2">
      <c r="O152" s="87"/>
    </row>
  </sheetData>
  <sortState xmlns:xlrd2="http://schemas.microsoft.com/office/spreadsheetml/2017/richdata2" ref="A4:N5">
    <sortCondition ref="E11:E15" customList="楚雄市,双柏县,牟定县,南华县,姚安县,大姚县,永仁县,元谋县,武定县,禄丰县"/>
  </sortState>
  <mergeCells count="14">
    <mergeCell ref="O2:O3"/>
    <mergeCell ref="M2:M3"/>
    <mergeCell ref="N2:N3"/>
    <mergeCell ref="A1:N1"/>
    <mergeCell ref="F2:F3"/>
    <mergeCell ref="G2:G3"/>
    <mergeCell ref="L2:L3"/>
    <mergeCell ref="H2:J2"/>
    <mergeCell ref="K2:K3"/>
    <mergeCell ref="A2:A3"/>
    <mergeCell ref="B2:B3"/>
    <mergeCell ref="C2:C3"/>
    <mergeCell ref="D2:D3"/>
    <mergeCell ref="E2:E3"/>
  </mergeCells>
  <phoneticPr fontId="2" type="noConversion"/>
  <conditionalFormatting sqref="B4">
    <cfRule type="duplicateValues" dxfId="5" priority="2"/>
  </conditionalFormatting>
  <conditionalFormatting sqref="B5">
    <cfRule type="duplicateValues" dxfId="4" priority="1"/>
  </conditionalFormatting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1"/>
  <sheetViews>
    <sheetView zoomScale="70" zoomScaleNormal="70" zoomScaleSheetLayoutView="100" workbookViewId="0">
      <selection activeCell="E5" sqref="E5"/>
    </sheetView>
  </sheetViews>
  <sheetFormatPr defaultRowHeight="14.25" x14ac:dyDescent="0.2"/>
  <cols>
    <col min="1" max="1" width="6.125" style="110" customWidth="1"/>
    <col min="2" max="2" width="15.5" style="109" customWidth="1"/>
    <col min="3" max="3" width="5.625" style="110" customWidth="1"/>
    <col min="4" max="4" width="63.125" style="104" customWidth="1"/>
    <col min="5" max="5" width="9" style="110" customWidth="1"/>
    <col min="6" max="6" width="10.25" style="110" customWidth="1"/>
    <col min="7" max="7" width="9.875" style="104" customWidth="1"/>
    <col min="8" max="8" width="10.5" style="110" customWidth="1"/>
    <col min="9" max="9" width="10.125" style="110" customWidth="1"/>
    <col min="10" max="10" width="10.75" style="110" customWidth="1"/>
    <col min="11" max="11" width="9.375" style="110" customWidth="1"/>
    <col min="12" max="12" width="8.125" style="104" customWidth="1"/>
    <col min="13" max="16384" width="9" style="104"/>
  </cols>
  <sheetData>
    <row r="1" spans="1:15" ht="21.95" customHeight="1" x14ac:dyDescent="0.2">
      <c r="A1" s="102" t="s">
        <v>309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s="115" customFormat="1" ht="54.75" customHeight="1" x14ac:dyDescent="0.2">
      <c r="A4" s="10">
        <v>1</v>
      </c>
      <c r="B4" s="36" t="s">
        <v>586</v>
      </c>
      <c r="C4" s="10" t="s">
        <v>849</v>
      </c>
      <c r="D4" s="51" t="s">
        <v>121</v>
      </c>
      <c r="E4" s="36" t="s">
        <v>106</v>
      </c>
      <c r="F4" s="10" t="s">
        <v>557</v>
      </c>
      <c r="G4" s="9">
        <v>14400</v>
      </c>
      <c r="H4" s="10"/>
      <c r="I4" s="10">
        <f t="shared" ref="I4:I37" si="0">G4*0.2</f>
        <v>2880</v>
      </c>
      <c r="J4" s="10">
        <f t="shared" ref="J4:J37" si="1">G4-H4-I4</f>
        <v>11520</v>
      </c>
      <c r="K4" s="10">
        <f>G4*0.5</f>
        <v>7200</v>
      </c>
      <c r="L4" s="73"/>
      <c r="M4" s="36" t="s">
        <v>26</v>
      </c>
      <c r="N4" s="36" t="s">
        <v>40</v>
      </c>
      <c r="O4" s="36"/>
    </row>
    <row r="5" spans="1:15" s="115" customFormat="1" ht="54.75" customHeight="1" x14ac:dyDescent="0.2">
      <c r="A5" s="10">
        <v>2</v>
      </c>
      <c r="B5" s="36" t="s">
        <v>624</v>
      </c>
      <c r="C5" s="10" t="s">
        <v>849</v>
      </c>
      <c r="D5" s="51" t="s">
        <v>122</v>
      </c>
      <c r="E5" s="36" t="s">
        <v>106</v>
      </c>
      <c r="F5" s="10" t="s">
        <v>557</v>
      </c>
      <c r="G5" s="9">
        <v>10000</v>
      </c>
      <c r="H5" s="10"/>
      <c r="I5" s="10">
        <f>G5*0.2</f>
        <v>2000</v>
      </c>
      <c r="J5" s="10">
        <f>G5-H5-I5</f>
        <v>8000</v>
      </c>
      <c r="K5" s="10">
        <f t="shared" ref="K5:K6" si="2">G5*0.5</f>
        <v>5000</v>
      </c>
      <c r="L5" s="73"/>
      <c r="M5" s="36" t="s">
        <v>26</v>
      </c>
      <c r="N5" s="36" t="s">
        <v>41</v>
      </c>
      <c r="O5" s="10"/>
    </row>
    <row r="6" spans="1:15" s="115" customFormat="1" ht="54.75" customHeight="1" x14ac:dyDescent="0.2">
      <c r="A6" s="10">
        <v>3</v>
      </c>
      <c r="B6" s="36" t="s">
        <v>625</v>
      </c>
      <c r="C6" s="10" t="s">
        <v>849</v>
      </c>
      <c r="D6" s="51" t="s">
        <v>123</v>
      </c>
      <c r="E6" s="36" t="s">
        <v>106</v>
      </c>
      <c r="F6" s="10" t="s">
        <v>557</v>
      </c>
      <c r="G6" s="9">
        <v>11363.636363636362</v>
      </c>
      <c r="H6" s="10"/>
      <c r="I6" s="9">
        <f>G6*0.2</f>
        <v>2272.7272727272725</v>
      </c>
      <c r="J6" s="9">
        <f>G6-H6-I6</f>
        <v>9090.9090909090901</v>
      </c>
      <c r="K6" s="9">
        <f t="shared" si="2"/>
        <v>5681.8181818181811</v>
      </c>
      <c r="L6" s="73"/>
      <c r="M6" s="36" t="s">
        <v>26</v>
      </c>
      <c r="N6" s="36" t="s">
        <v>41</v>
      </c>
      <c r="O6" s="10"/>
    </row>
    <row r="7" spans="1:15" s="115" customFormat="1" ht="54.75" customHeight="1" x14ac:dyDescent="0.2">
      <c r="A7" s="10">
        <v>4</v>
      </c>
      <c r="B7" s="36" t="s">
        <v>587</v>
      </c>
      <c r="C7" s="10" t="s">
        <v>849</v>
      </c>
      <c r="D7" s="51" t="s">
        <v>125</v>
      </c>
      <c r="E7" s="36" t="s">
        <v>106</v>
      </c>
      <c r="F7" s="10" t="s">
        <v>557</v>
      </c>
      <c r="G7" s="9">
        <v>2024.9999999999998</v>
      </c>
      <c r="H7" s="10"/>
      <c r="I7" s="10">
        <f t="shared" si="0"/>
        <v>405</v>
      </c>
      <c r="J7" s="10">
        <f t="shared" si="1"/>
        <v>1619.9999999999998</v>
      </c>
      <c r="K7" s="9">
        <f t="shared" ref="K7:K44" si="3">G7*0.5</f>
        <v>1012.4999999999999</v>
      </c>
      <c r="L7" s="73"/>
      <c r="M7" s="36" t="s">
        <v>26</v>
      </c>
      <c r="N7" s="36" t="s">
        <v>40</v>
      </c>
      <c r="O7" s="10"/>
    </row>
    <row r="8" spans="1:15" s="115" customFormat="1" ht="54.75" customHeight="1" x14ac:dyDescent="0.2">
      <c r="A8" s="10">
        <v>5</v>
      </c>
      <c r="B8" s="36" t="s">
        <v>588</v>
      </c>
      <c r="C8" s="10" t="s">
        <v>849</v>
      </c>
      <c r="D8" s="51" t="s">
        <v>126</v>
      </c>
      <c r="E8" s="36" t="s">
        <v>106</v>
      </c>
      <c r="F8" s="10" t="s">
        <v>557</v>
      </c>
      <c r="G8" s="9">
        <v>2500</v>
      </c>
      <c r="H8" s="10"/>
      <c r="I8" s="10">
        <f t="shared" si="0"/>
        <v>500</v>
      </c>
      <c r="J8" s="10">
        <f t="shared" si="1"/>
        <v>2000</v>
      </c>
      <c r="K8" s="9">
        <f t="shared" si="3"/>
        <v>1250</v>
      </c>
      <c r="L8" s="73"/>
      <c r="M8" s="36" t="s">
        <v>26</v>
      </c>
      <c r="N8" s="36" t="s">
        <v>40</v>
      </c>
      <c r="O8" s="10"/>
    </row>
    <row r="9" spans="1:15" s="115" customFormat="1" ht="54.75" customHeight="1" x14ac:dyDescent="0.2">
      <c r="A9" s="10">
        <v>6</v>
      </c>
      <c r="B9" s="36" t="s">
        <v>665</v>
      </c>
      <c r="C9" s="10" t="s">
        <v>849</v>
      </c>
      <c r="D9" s="51" t="s">
        <v>127</v>
      </c>
      <c r="E9" s="36" t="s">
        <v>106</v>
      </c>
      <c r="F9" s="10" t="s">
        <v>557</v>
      </c>
      <c r="G9" s="9">
        <v>2925</v>
      </c>
      <c r="H9" s="10"/>
      <c r="I9" s="10">
        <f t="shared" si="0"/>
        <v>585</v>
      </c>
      <c r="J9" s="10">
        <f t="shared" si="1"/>
        <v>2340</v>
      </c>
      <c r="K9" s="9">
        <f t="shared" si="3"/>
        <v>1462.5</v>
      </c>
      <c r="L9" s="73"/>
      <c r="M9" s="36" t="s">
        <v>26</v>
      </c>
      <c r="N9" s="36" t="s">
        <v>40</v>
      </c>
      <c r="O9" s="10"/>
    </row>
    <row r="10" spans="1:15" s="115" customFormat="1" ht="54.75" customHeight="1" x14ac:dyDescent="0.2">
      <c r="A10" s="10">
        <v>7</v>
      </c>
      <c r="B10" s="36" t="s">
        <v>589</v>
      </c>
      <c r="C10" s="10" t="s">
        <v>849</v>
      </c>
      <c r="D10" s="51" t="s">
        <v>128</v>
      </c>
      <c r="E10" s="36" t="s">
        <v>106</v>
      </c>
      <c r="F10" s="10" t="s">
        <v>557</v>
      </c>
      <c r="G10" s="9">
        <v>2700</v>
      </c>
      <c r="H10" s="10"/>
      <c r="I10" s="10">
        <f t="shared" si="0"/>
        <v>540</v>
      </c>
      <c r="J10" s="10">
        <f t="shared" si="1"/>
        <v>2160</v>
      </c>
      <c r="K10" s="9">
        <f t="shared" si="3"/>
        <v>1350</v>
      </c>
      <c r="L10" s="73"/>
      <c r="M10" s="36" t="s">
        <v>26</v>
      </c>
      <c r="N10" s="36" t="s">
        <v>40</v>
      </c>
      <c r="O10" s="10"/>
    </row>
    <row r="11" spans="1:15" s="115" customFormat="1" ht="54.75" customHeight="1" x14ac:dyDescent="0.2">
      <c r="A11" s="10">
        <v>8</v>
      </c>
      <c r="B11" s="36" t="s">
        <v>590</v>
      </c>
      <c r="C11" s="10" t="s">
        <v>849</v>
      </c>
      <c r="D11" s="51" t="s">
        <v>132</v>
      </c>
      <c r="E11" s="36" t="s">
        <v>106</v>
      </c>
      <c r="F11" s="10" t="s">
        <v>557</v>
      </c>
      <c r="G11" s="9">
        <v>2700</v>
      </c>
      <c r="H11" s="10"/>
      <c r="I11" s="10">
        <f t="shared" si="0"/>
        <v>540</v>
      </c>
      <c r="J11" s="10">
        <f t="shared" si="1"/>
        <v>2160</v>
      </c>
      <c r="K11" s="9">
        <f t="shared" si="3"/>
        <v>1350</v>
      </c>
      <c r="L11" s="73"/>
      <c r="M11" s="36" t="s">
        <v>26</v>
      </c>
      <c r="N11" s="36" t="s">
        <v>40</v>
      </c>
      <c r="O11" s="10"/>
    </row>
    <row r="12" spans="1:15" s="115" customFormat="1" ht="54.75" customHeight="1" x14ac:dyDescent="0.2">
      <c r="A12" s="10">
        <v>9</v>
      </c>
      <c r="B12" s="36" t="s">
        <v>591</v>
      </c>
      <c r="C12" s="10" t="s">
        <v>849</v>
      </c>
      <c r="D12" s="51" t="s">
        <v>124</v>
      </c>
      <c r="E12" s="36" t="s">
        <v>106</v>
      </c>
      <c r="F12" s="10" t="s">
        <v>557</v>
      </c>
      <c r="G12" s="9">
        <v>1800</v>
      </c>
      <c r="H12" s="10"/>
      <c r="I12" s="10">
        <f t="shared" si="0"/>
        <v>360</v>
      </c>
      <c r="J12" s="10">
        <f t="shared" si="1"/>
        <v>1440</v>
      </c>
      <c r="K12" s="9">
        <f t="shared" si="3"/>
        <v>900</v>
      </c>
      <c r="L12" s="73"/>
      <c r="M12" s="36" t="s">
        <v>26</v>
      </c>
      <c r="N12" s="36" t="s">
        <v>40</v>
      </c>
      <c r="O12" s="10"/>
    </row>
    <row r="13" spans="1:15" s="115" customFormat="1" ht="54.75" customHeight="1" x14ac:dyDescent="0.2">
      <c r="A13" s="10">
        <v>10</v>
      </c>
      <c r="B13" s="36" t="s">
        <v>592</v>
      </c>
      <c r="C13" s="10" t="s">
        <v>849</v>
      </c>
      <c r="D13" s="51" t="s">
        <v>129</v>
      </c>
      <c r="E13" s="36" t="s">
        <v>106</v>
      </c>
      <c r="F13" s="10" t="s">
        <v>557</v>
      </c>
      <c r="G13" s="9">
        <v>2024.9999999999998</v>
      </c>
      <c r="H13" s="10"/>
      <c r="I13" s="10">
        <f t="shared" si="0"/>
        <v>405</v>
      </c>
      <c r="J13" s="10">
        <f t="shared" si="1"/>
        <v>1619.9999999999998</v>
      </c>
      <c r="K13" s="9">
        <f t="shared" si="3"/>
        <v>1012.4999999999999</v>
      </c>
      <c r="L13" s="73"/>
      <c r="M13" s="36" t="s">
        <v>26</v>
      </c>
      <c r="N13" s="36" t="s">
        <v>40</v>
      </c>
      <c r="O13" s="10"/>
    </row>
    <row r="14" spans="1:15" s="115" customFormat="1" ht="54.75" customHeight="1" x14ac:dyDescent="0.2">
      <c r="A14" s="10">
        <v>11</v>
      </c>
      <c r="B14" s="36" t="s">
        <v>593</v>
      </c>
      <c r="C14" s="10" t="s">
        <v>849</v>
      </c>
      <c r="D14" s="51" t="s">
        <v>130</v>
      </c>
      <c r="E14" s="36" t="s">
        <v>106</v>
      </c>
      <c r="F14" s="10" t="s">
        <v>557</v>
      </c>
      <c r="G14" s="9">
        <v>2024.9999999999998</v>
      </c>
      <c r="H14" s="10"/>
      <c r="I14" s="10">
        <f t="shared" si="0"/>
        <v>405</v>
      </c>
      <c r="J14" s="10">
        <f t="shared" si="1"/>
        <v>1619.9999999999998</v>
      </c>
      <c r="K14" s="9">
        <f t="shared" si="3"/>
        <v>1012.4999999999999</v>
      </c>
      <c r="L14" s="73"/>
      <c r="M14" s="36" t="s">
        <v>26</v>
      </c>
      <c r="N14" s="36" t="s">
        <v>40</v>
      </c>
      <c r="O14" s="10"/>
    </row>
    <row r="15" spans="1:15" s="115" customFormat="1" ht="54.75" customHeight="1" x14ac:dyDescent="0.2">
      <c r="A15" s="10">
        <v>12</v>
      </c>
      <c r="B15" s="36" t="s">
        <v>594</v>
      </c>
      <c r="C15" s="10" t="s">
        <v>849</v>
      </c>
      <c r="D15" s="51" t="s">
        <v>131</v>
      </c>
      <c r="E15" s="36" t="s">
        <v>106</v>
      </c>
      <c r="F15" s="10" t="s">
        <v>557</v>
      </c>
      <c r="G15" s="9">
        <v>1350</v>
      </c>
      <c r="H15" s="10"/>
      <c r="I15" s="10">
        <f t="shared" si="0"/>
        <v>270</v>
      </c>
      <c r="J15" s="10">
        <f t="shared" si="1"/>
        <v>1080</v>
      </c>
      <c r="K15" s="9">
        <f t="shared" si="3"/>
        <v>675</v>
      </c>
      <c r="L15" s="73"/>
      <c r="M15" s="36" t="s">
        <v>26</v>
      </c>
      <c r="N15" s="36" t="s">
        <v>40</v>
      </c>
      <c r="O15" s="10"/>
    </row>
    <row r="16" spans="1:15" ht="48.75" customHeight="1" x14ac:dyDescent="0.2">
      <c r="A16" s="10">
        <v>13</v>
      </c>
      <c r="B16" s="36" t="s">
        <v>595</v>
      </c>
      <c r="C16" s="10" t="s">
        <v>849</v>
      </c>
      <c r="D16" s="51" t="s">
        <v>135</v>
      </c>
      <c r="E16" s="36" t="s">
        <v>106</v>
      </c>
      <c r="F16" s="10" t="s">
        <v>557</v>
      </c>
      <c r="G16" s="9">
        <v>200</v>
      </c>
      <c r="H16" s="10"/>
      <c r="I16" s="10">
        <f t="shared" si="0"/>
        <v>40</v>
      </c>
      <c r="J16" s="10">
        <f t="shared" si="1"/>
        <v>160</v>
      </c>
      <c r="K16" s="10">
        <f t="shared" si="3"/>
        <v>100</v>
      </c>
      <c r="L16" s="73"/>
      <c r="M16" s="36" t="s">
        <v>26</v>
      </c>
      <c r="N16" s="36" t="s">
        <v>40</v>
      </c>
      <c r="O16" s="10"/>
    </row>
    <row r="17" spans="1:15" ht="48.75" customHeight="1" x14ac:dyDescent="0.2">
      <c r="A17" s="10">
        <v>14</v>
      </c>
      <c r="B17" s="36" t="s">
        <v>596</v>
      </c>
      <c r="C17" s="10" t="s">
        <v>849</v>
      </c>
      <c r="D17" s="51" t="s">
        <v>136</v>
      </c>
      <c r="E17" s="36" t="s">
        <v>106</v>
      </c>
      <c r="F17" s="10" t="s">
        <v>557</v>
      </c>
      <c r="G17" s="9">
        <v>200</v>
      </c>
      <c r="H17" s="10"/>
      <c r="I17" s="10">
        <f t="shared" si="0"/>
        <v>40</v>
      </c>
      <c r="J17" s="10">
        <f t="shared" si="1"/>
        <v>160</v>
      </c>
      <c r="K17" s="10">
        <f t="shared" si="3"/>
        <v>100</v>
      </c>
      <c r="L17" s="73"/>
      <c r="M17" s="36" t="s">
        <v>26</v>
      </c>
      <c r="N17" s="36" t="s">
        <v>40</v>
      </c>
      <c r="O17" s="10"/>
    </row>
    <row r="18" spans="1:15" ht="48.75" customHeight="1" x14ac:dyDescent="0.2">
      <c r="A18" s="10">
        <v>15</v>
      </c>
      <c r="B18" s="36" t="s">
        <v>597</v>
      </c>
      <c r="C18" s="10" t="s">
        <v>849</v>
      </c>
      <c r="D18" s="51" t="s">
        <v>138</v>
      </c>
      <c r="E18" s="36" t="s">
        <v>106</v>
      </c>
      <c r="F18" s="10" t="s">
        <v>557</v>
      </c>
      <c r="G18" s="9">
        <v>252.00000000000003</v>
      </c>
      <c r="H18" s="10"/>
      <c r="I18" s="10">
        <f t="shared" si="0"/>
        <v>50.400000000000006</v>
      </c>
      <c r="J18" s="10">
        <f t="shared" si="1"/>
        <v>201.60000000000002</v>
      </c>
      <c r="K18" s="10">
        <f t="shared" si="3"/>
        <v>126.00000000000001</v>
      </c>
      <c r="L18" s="73"/>
      <c r="M18" s="36" t="s">
        <v>26</v>
      </c>
      <c r="N18" s="36" t="s">
        <v>40</v>
      </c>
      <c r="O18" s="10"/>
    </row>
    <row r="19" spans="1:15" ht="48.75" customHeight="1" x14ac:dyDescent="0.2">
      <c r="A19" s="10">
        <v>16</v>
      </c>
      <c r="B19" s="36" t="s">
        <v>598</v>
      </c>
      <c r="C19" s="10" t="s">
        <v>849</v>
      </c>
      <c r="D19" s="51" t="s">
        <v>142</v>
      </c>
      <c r="E19" s="36" t="s">
        <v>106</v>
      </c>
      <c r="F19" s="10" t="s">
        <v>557</v>
      </c>
      <c r="G19" s="9">
        <v>200</v>
      </c>
      <c r="H19" s="9"/>
      <c r="I19" s="9">
        <f t="shared" si="0"/>
        <v>40</v>
      </c>
      <c r="J19" s="9">
        <f t="shared" si="1"/>
        <v>160</v>
      </c>
      <c r="K19" s="10">
        <f t="shared" si="3"/>
        <v>100</v>
      </c>
      <c r="L19" s="73"/>
      <c r="M19" s="36" t="s">
        <v>26</v>
      </c>
      <c r="N19" s="36" t="s">
        <v>40</v>
      </c>
      <c r="O19" s="10"/>
    </row>
    <row r="20" spans="1:15" ht="49.5" customHeight="1" x14ac:dyDescent="0.2">
      <c r="A20" s="10">
        <v>17</v>
      </c>
      <c r="B20" s="36" t="s">
        <v>599</v>
      </c>
      <c r="C20" s="10" t="s">
        <v>849</v>
      </c>
      <c r="D20" s="51" t="s">
        <v>145</v>
      </c>
      <c r="E20" s="36" t="s">
        <v>106</v>
      </c>
      <c r="F20" s="10" t="s">
        <v>557</v>
      </c>
      <c r="G20" s="9">
        <v>200</v>
      </c>
      <c r="H20" s="9"/>
      <c r="I20" s="9">
        <f t="shared" si="0"/>
        <v>40</v>
      </c>
      <c r="J20" s="9">
        <f t="shared" si="1"/>
        <v>160</v>
      </c>
      <c r="K20" s="10">
        <f t="shared" si="3"/>
        <v>100</v>
      </c>
      <c r="L20" s="73"/>
      <c r="M20" s="36" t="s">
        <v>26</v>
      </c>
      <c r="N20" s="36" t="s">
        <v>40</v>
      </c>
      <c r="O20" s="10"/>
    </row>
    <row r="21" spans="1:15" ht="48.75" customHeight="1" x14ac:dyDescent="0.2">
      <c r="A21" s="10">
        <v>18</v>
      </c>
      <c r="B21" s="36" t="s">
        <v>600</v>
      </c>
      <c r="C21" s="10" t="s">
        <v>849</v>
      </c>
      <c r="D21" s="51" t="s">
        <v>146</v>
      </c>
      <c r="E21" s="36" t="s">
        <v>106</v>
      </c>
      <c r="F21" s="10" t="s">
        <v>557</v>
      </c>
      <c r="G21" s="9">
        <v>360</v>
      </c>
      <c r="H21" s="9"/>
      <c r="I21" s="9">
        <f t="shared" si="0"/>
        <v>72</v>
      </c>
      <c r="J21" s="9">
        <f t="shared" si="1"/>
        <v>288</v>
      </c>
      <c r="K21" s="10">
        <f t="shared" si="3"/>
        <v>180</v>
      </c>
      <c r="L21" s="73"/>
      <c r="M21" s="36" t="s">
        <v>26</v>
      </c>
      <c r="N21" s="36" t="s">
        <v>40</v>
      </c>
      <c r="O21" s="10"/>
    </row>
    <row r="22" spans="1:15" ht="48.75" customHeight="1" x14ac:dyDescent="0.2">
      <c r="A22" s="10">
        <v>19</v>
      </c>
      <c r="B22" s="36" t="s">
        <v>601</v>
      </c>
      <c r="C22" s="10" t="s">
        <v>849</v>
      </c>
      <c r="D22" s="51" t="s">
        <v>153</v>
      </c>
      <c r="E22" s="36" t="s">
        <v>106</v>
      </c>
      <c r="F22" s="10" t="s">
        <v>557</v>
      </c>
      <c r="G22" s="9">
        <v>330</v>
      </c>
      <c r="H22" s="9"/>
      <c r="I22" s="9">
        <f t="shared" si="0"/>
        <v>66</v>
      </c>
      <c r="J22" s="9">
        <f t="shared" si="1"/>
        <v>264</v>
      </c>
      <c r="K22" s="10">
        <f t="shared" si="3"/>
        <v>165</v>
      </c>
      <c r="L22" s="73"/>
      <c r="M22" s="36" t="s">
        <v>26</v>
      </c>
      <c r="N22" s="36" t="s">
        <v>40</v>
      </c>
      <c r="O22" s="10"/>
    </row>
    <row r="23" spans="1:15" ht="48.75" customHeight="1" x14ac:dyDescent="0.2">
      <c r="A23" s="10">
        <v>20</v>
      </c>
      <c r="B23" s="36" t="s">
        <v>602</v>
      </c>
      <c r="C23" s="10" t="s">
        <v>849</v>
      </c>
      <c r="D23" s="51" t="s">
        <v>154</v>
      </c>
      <c r="E23" s="36" t="s">
        <v>106</v>
      </c>
      <c r="F23" s="10" t="s">
        <v>557</v>
      </c>
      <c r="G23" s="9">
        <v>600</v>
      </c>
      <c r="H23" s="9"/>
      <c r="I23" s="9">
        <f t="shared" si="0"/>
        <v>120</v>
      </c>
      <c r="J23" s="9">
        <f t="shared" si="1"/>
        <v>480</v>
      </c>
      <c r="K23" s="10">
        <f t="shared" si="3"/>
        <v>300</v>
      </c>
      <c r="L23" s="73"/>
      <c r="M23" s="36" t="s">
        <v>26</v>
      </c>
      <c r="N23" s="36" t="s">
        <v>40</v>
      </c>
      <c r="O23" s="10"/>
    </row>
    <row r="24" spans="1:15" ht="57.75" customHeight="1" x14ac:dyDescent="0.2">
      <c r="A24" s="10">
        <v>21</v>
      </c>
      <c r="B24" s="36" t="s">
        <v>603</v>
      </c>
      <c r="C24" s="10" t="s">
        <v>849</v>
      </c>
      <c r="D24" s="51" t="s">
        <v>155</v>
      </c>
      <c r="E24" s="36" t="s">
        <v>106</v>
      </c>
      <c r="F24" s="10" t="s">
        <v>557</v>
      </c>
      <c r="G24" s="9">
        <v>300</v>
      </c>
      <c r="H24" s="9"/>
      <c r="I24" s="9">
        <f t="shared" si="0"/>
        <v>60</v>
      </c>
      <c r="J24" s="9">
        <f t="shared" si="1"/>
        <v>240</v>
      </c>
      <c r="K24" s="10">
        <f t="shared" si="3"/>
        <v>150</v>
      </c>
      <c r="L24" s="73"/>
      <c r="M24" s="36" t="s">
        <v>26</v>
      </c>
      <c r="N24" s="36" t="s">
        <v>40</v>
      </c>
      <c r="O24" s="10"/>
    </row>
    <row r="25" spans="1:15" ht="49.5" customHeight="1" x14ac:dyDescent="0.2">
      <c r="A25" s="10">
        <v>22</v>
      </c>
      <c r="B25" s="36" t="s">
        <v>604</v>
      </c>
      <c r="C25" s="10" t="s">
        <v>849</v>
      </c>
      <c r="D25" s="51" t="s">
        <v>157</v>
      </c>
      <c r="E25" s="36" t="s">
        <v>106</v>
      </c>
      <c r="F25" s="10" t="s">
        <v>557</v>
      </c>
      <c r="G25" s="9">
        <v>350</v>
      </c>
      <c r="H25" s="9"/>
      <c r="I25" s="9">
        <f t="shared" si="0"/>
        <v>70</v>
      </c>
      <c r="J25" s="9">
        <f t="shared" si="1"/>
        <v>280</v>
      </c>
      <c r="K25" s="10">
        <f t="shared" si="3"/>
        <v>175</v>
      </c>
      <c r="L25" s="73"/>
      <c r="M25" s="36" t="s">
        <v>26</v>
      </c>
      <c r="N25" s="36" t="s">
        <v>40</v>
      </c>
      <c r="O25" s="10"/>
    </row>
    <row r="26" spans="1:15" ht="62.25" customHeight="1" x14ac:dyDescent="0.2">
      <c r="A26" s="10">
        <v>23</v>
      </c>
      <c r="B26" s="36" t="s">
        <v>605</v>
      </c>
      <c r="C26" s="10" t="s">
        <v>849</v>
      </c>
      <c r="D26" s="51" t="s">
        <v>158</v>
      </c>
      <c r="E26" s="36" t="s">
        <v>106</v>
      </c>
      <c r="F26" s="10" t="s">
        <v>557</v>
      </c>
      <c r="G26" s="9">
        <v>650</v>
      </c>
      <c r="H26" s="9"/>
      <c r="I26" s="9">
        <f t="shared" si="0"/>
        <v>130</v>
      </c>
      <c r="J26" s="9">
        <f t="shared" si="1"/>
        <v>520</v>
      </c>
      <c r="K26" s="10">
        <f t="shared" si="3"/>
        <v>325</v>
      </c>
      <c r="L26" s="73"/>
      <c r="M26" s="36" t="s">
        <v>26</v>
      </c>
      <c r="N26" s="36" t="s">
        <v>40</v>
      </c>
      <c r="O26" s="10"/>
    </row>
    <row r="27" spans="1:15" ht="62.25" customHeight="1" x14ac:dyDescent="0.2">
      <c r="A27" s="10">
        <v>24</v>
      </c>
      <c r="B27" s="36" t="s">
        <v>606</v>
      </c>
      <c r="C27" s="10" t="s">
        <v>849</v>
      </c>
      <c r="D27" s="51" t="s">
        <v>159</v>
      </c>
      <c r="E27" s="36" t="s">
        <v>106</v>
      </c>
      <c r="F27" s="10" t="s">
        <v>557</v>
      </c>
      <c r="G27" s="9">
        <v>400</v>
      </c>
      <c r="H27" s="9"/>
      <c r="I27" s="9">
        <f t="shared" si="0"/>
        <v>80</v>
      </c>
      <c r="J27" s="9">
        <f t="shared" si="1"/>
        <v>320</v>
      </c>
      <c r="K27" s="10">
        <f t="shared" si="3"/>
        <v>200</v>
      </c>
      <c r="L27" s="73"/>
      <c r="M27" s="36" t="s">
        <v>26</v>
      </c>
      <c r="N27" s="36" t="s">
        <v>40</v>
      </c>
      <c r="O27" s="10"/>
    </row>
    <row r="28" spans="1:15" ht="62.25" customHeight="1" x14ac:dyDescent="0.2">
      <c r="A28" s="10">
        <v>25</v>
      </c>
      <c r="B28" s="36" t="s">
        <v>607</v>
      </c>
      <c r="C28" s="10" t="s">
        <v>849</v>
      </c>
      <c r="D28" s="51" t="s">
        <v>162</v>
      </c>
      <c r="E28" s="36" t="s">
        <v>106</v>
      </c>
      <c r="F28" s="10" t="s">
        <v>557</v>
      </c>
      <c r="G28" s="9">
        <v>205</v>
      </c>
      <c r="H28" s="9"/>
      <c r="I28" s="9">
        <f t="shared" si="0"/>
        <v>41</v>
      </c>
      <c r="J28" s="9">
        <f t="shared" si="1"/>
        <v>164</v>
      </c>
      <c r="K28" s="10">
        <f t="shared" si="3"/>
        <v>102.5</v>
      </c>
      <c r="L28" s="73"/>
      <c r="M28" s="36" t="s">
        <v>26</v>
      </c>
      <c r="N28" s="36" t="s">
        <v>40</v>
      </c>
      <c r="O28" s="10"/>
    </row>
    <row r="29" spans="1:15" s="115" customFormat="1" ht="62.25" customHeight="1" x14ac:dyDescent="0.2">
      <c r="A29" s="10">
        <v>26</v>
      </c>
      <c r="B29" s="36" t="s">
        <v>608</v>
      </c>
      <c r="C29" s="10" t="s">
        <v>849</v>
      </c>
      <c r="D29" s="51" t="s">
        <v>137</v>
      </c>
      <c r="E29" s="36" t="s">
        <v>106</v>
      </c>
      <c r="F29" s="10" t="s">
        <v>557</v>
      </c>
      <c r="G29" s="9">
        <v>202.5</v>
      </c>
      <c r="H29" s="10"/>
      <c r="I29" s="10">
        <f t="shared" si="0"/>
        <v>40.5</v>
      </c>
      <c r="J29" s="10">
        <f t="shared" si="1"/>
        <v>162</v>
      </c>
      <c r="K29" s="10">
        <f t="shared" si="3"/>
        <v>101.25</v>
      </c>
      <c r="L29" s="73"/>
      <c r="M29" s="36" t="s">
        <v>26</v>
      </c>
      <c r="N29" s="36" t="s">
        <v>40</v>
      </c>
      <c r="O29" s="10"/>
    </row>
    <row r="30" spans="1:15" s="115" customFormat="1" ht="62.25" customHeight="1" x14ac:dyDescent="0.2">
      <c r="A30" s="10">
        <v>27</v>
      </c>
      <c r="B30" s="36" t="s">
        <v>609</v>
      </c>
      <c r="C30" s="10" t="s">
        <v>849</v>
      </c>
      <c r="D30" s="51" t="s">
        <v>139</v>
      </c>
      <c r="E30" s="36" t="s">
        <v>106</v>
      </c>
      <c r="F30" s="10" t="s">
        <v>557</v>
      </c>
      <c r="G30" s="9">
        <v>200</v>
      </c>
      <c r="H30" s="10"/>
      <c r="I30" s="10">
        <f t="shared" si="0"/>
        <v>40</v>
      </c>
      <c r="J30" s="10">
        <f t="shared" si="1"/>
        <v>160</v>
      </c>
      <c r="K30" s="10">
        <f t="shared" si="3"/>
        <v>100</v>
      </c>
      <c r="L30" s="73"/>
      <c r="M30" s="36" t="s">
        <v>26</v>
      </c>
      <c r="N30" s="36" t="s">
        <v>40</v>
      </c>
      <c r="O30" s="10"/>
    </row>
    <row r="31" spans="1:15" s="115" customFormat="1" ht="62.25" customHeight="1" x14ac:dyDescent="0.2">
      <c r="A31" s="10">
        <v>28</v>
      </c>
      <c r="B31" s="36" t="s">
        <v>610</v>
      </c>
      <c r="C31" s="10" t="s">
        <v>849</v>
      </c>
      <c r="D31" s="51" t="s">
        <v>140</v>
      </c>
      <c r="E31" s="36" t="s">
        <v>106</v>
      </c>
      <c r="F31" s="10" t="s">
        <v>557</v>
      </c>
      <c r="G31" s="9">
        <v>200</v>
      </c>
      <c r="H31" s="9"/>
      <c r="I31" s="9">
        <f t="shared" si="0"/>
        <v>40</v>
      </c>
      <c r="J31" s="9">
        <f t="shared" si="1"/>
        <v>160</v>
      </c>
      <c r="K31" s="10">
        <f t="shared" si="3"/>
        <v>100</v>
      </c>
      <c r="L31" s="73"/>
      <c r="M31" s="36" t="s">
        <v>26</v>
      </c>
      <c r="N31" s="36" t="s">
        <v>40</v>
      </c>
      <c r="O31" s="10"/>
    </row>
    <row r="32" spans="1:15" s="115" customFormat="1" ht="62.25" customHeight="1" x14ac:dyDescent="0.2">
      <c r="A32" s="10">
        <v>29</v>
      </c>
      <c r="B32" s="36" t="s">
        <v>611</v>
      </c>
      <c r="C32" s="10" t="s">
        <v>849</v>
      </c>
      <c r="D32" s="51" t="s">
        <v>141</v>
      </c>
      <c r="E32" s="36" t="s">
        <v>106</v>
      </c>
      <c r="F32" s="10" t="s">
        <v>557</v>
      </c>
      <c r="G32" s="9">
        <v>200</v>
      </c>
      <c r="H32" s="9"/>
      <c r="I32" s="9">
        <f t="shared" si="0"/>
        <v>40</v>
      </c>
      <c r="J32" s="9">
        <f t="shared" si="1"/>
        <v>160</v>
      </c>
      <c r="K32" s="10">
        <f t="shared" si="3"/>
        <v>100</v>
      </c>
      <c r="L32" s="73"/>
      <c r="M32" s="36" t="s">
        <v>26</v>
      </c>
      <c r="N32" s="36" t="s">
        <v>40</v>
      </c>
      <c r="O32" s="10"/>
    </row>
    <row r="33" spans="1:15" s="115" customFormat="1" ht="62.25" customHeight="1" x14ac:dyDescent="0.2">
      <c r="A33" s="10">
        <v>30</v>
      </c>
      <c r="B33" s="36" t="s">
        <v>612</v>
      </c>
      <c r="C33" s="10" t="s">
        <v>849</v>
      </c>
      <c r="D33" s="51" t="s">
        <v>143</v>
      </c>
      <c r="E33" s="36" t="s">
        <v>106</v>
      </c>
      <c r="F33" s="10" t="s">
        <v>557</v>
      </c>
      <c r="G33" s="9">
        <v>200</v>
      </c>
      <c r="H33" s="9"/>
      <c r="I33" s="9">
        <f t="shared" si="0"/>
        <v>40</v>
      </c>
      <c r="J33" s="9">
        <f t="shared" si="1"/>
        <v>160</v>
      </c>
      <c r="K33" s="10">
        <f t="shared" si="3"/>
        <v>100</v>
      </c>
      <c r="L33" s="73"/>
      <c r="M33" s="36" t="s">
        <v>26</v>
      </c>
      <c r="N33" s="36" t="s">
        <v>40</v>
      </c>
      <c r="O33" s="10"/>
    </row>
    <row r="34" spans="1:15" s="115" customFormat="1" ht="62.25" customHeight="1" x14ac:dyDescent="0.2">
      <c r="A34" s="10">
        <v>31</v>
      </c>
      <c r="B34" s="36" t="s">
        <v>613</v>
      </c>
      <c r="C34" s="10" t="s">
        <v>849</v>
      </c>
      <c r="D34" s="51" t="s">
        <v>144</v>
      </c>
      <c r="E34" s="36" t="s">
        <v>106</v>
      </c>
      <c r="F34" s="10" t="s">
        <v>557</v>
      </c>
      <c r="G34" s="9">
        <v>200</v>
      </c>
      <c r="H34" s="9"/>
      <c r="I34" s="9">
        <f t="shared" si="0"/>
        <v>40</v>
      </c>
      <c r="J34" s="9">
        <f t="shared" si="1"/>
        <v>160</v>
      </c>
      <c r="K34" s="10">
        <f t="shared" si="3"/>
        <v>100</v>
      </c>
      <c r="L34" s="73"/>
      <c r="M34" s="36" t="s">
        <v>26</v>
      </c>
      <c r="N34" s="36" t="s">
        <v>40</v>
      </c>
      <c r="O34" s="10"/>
    </row>
    <row r="35" spans="1:15" s="115" customFormat="1" ht="62.25" customHeight="1" x14ac:dyDescent="0.2">
      <c r="A35" s="10">
        <v>32</v>
      </c>
      <c r="B35" s="36" t="s">
        <v>614</v>
      </c>
      <c r="C35" s="10" t="s">
        <v>849</v>
      </c>
      <c r="D35" s="51" t="s">
        <v>147</v>
      </c>
      <c r="E35" s="36" t="s">
        <v>106</v>
      </c>
      <c r="F35" s="10" t="s">
        <v>557</v>
      </c>
      <c r="G35" s="9">
        <v>200</v>
      </c>
      <c r="H35" s="9"/>
      <c r="I35" s="9">
        <f t="shared" si="0"/>
        <v>40</v>
      </c>
      <c r="J35" s="9">
        <f t="shared" si="1"/>
        <v>160</v>
      </c>
      <c r="K35" s="10">
        <f t="shared" si="3"/>
        <v>100</v>
      </c>
      <c r="L35" s="73"/>
      <c r="M35" s="36" t="s">
        <v>26</v>
      </c>
      <c r="N35" s="36" t="s">
        <v>40</v>
      </c>
      <c r="O35" s="10"/>
    </row>
    <row r="36" spans="1:15" s="115" customFormat="1" ht="62.25" customHeight="1" x14ac:dyDescent="0.2">
      <c r="A36" s="10">
        <v>33</v>
      </c>
      <c r="B36" s="36" t="s">
        <v>615</v>
      </c>
      <c r="C36" s="10" t="s">
        <v>849</v>
      </c>
      <c r="D36" s="51" t="s">
        <v>148</v>
      </c>
      <c r="E36" s="36" t="s">
        <v>106</v>
      </c>
      <c r="F36" s="10" t="s">
        <v>557</v>
      </c>
      <c r="G36" s="9">
        <v>200</v>
      </c>
      <c r="H36" s="9"/>
      <c r="I36" s="9">
        <f t="shared" si="0"/>
        <v>40</v>
      </c>
      <c r="J36" s="9">
        <f t="shared" si="1"/>
        <v>160</v>
      </c>
      <c r="K36" s="10">
        <f t="shared" si="3"/>
        <v>100</v>
      </c>
      <c r="L36" s="73"/>
      <c r="M36" s="36" t="s">
        <v>26</v>
      </c>
      <c r="N36" s="36" t="s">
        <v>40</v>
      </c>
      <c r="O36" s="10"/>
    </row>
    <row r="37" spans="1:15" s="115" customFormat="1" ht="62.25" customHeight="1" x14ac:dyDescent="0.2">
      <c r="A37" s="10">
        <v>34</v>
      </c>
      <c r="B37" s="36" t="s">
        <v>616</v>
      </c>
      <c r="C37" s="10" t="s">
        <v>849</v>
      </c>
      <c r="D37" s="51" t="s">
        <v>149</v>
      </c>
      <c r="E37" s="36" t="s">
        <v>106</v>
      </c>
      <c r="F37" s="10" t="s">
        <v>557</v>
      </c>
      <c r="G37" s="9">
        <v>205</v>
      </c>
      <c r="H37" s="9"/>
      <c r="I37" s="9">
        <f t="shared" si="0"/>
        <v>41</v>
      </c>
      <c r="J37" s="9">
        <f t="shared" si="1"/>
        <v>164</v>
      </c>
      <c r="K37" s="10">
        <f t="shared" si="3"/>
        <v>102.5</v>
      </c>
      <c r="L37" s="73"/>
      <c r="M37" s="36" t="s">
        <v>26</v>
      </c>
      <c r="N37" s="36" t="s">
        <v>40</v>
      </c>
      <c r="O37" s="10"/>
    </row>
    <row r="38" spans="1:15" s="115" customFormat="1" ht="62.25" customHeight="1" x14ac:dyDescent="0.2">
      <c r="A38" s="10">
        <v>35</v>
      </c>
      <c r="B38" s="36" t="s">
        <v>617</v>
      </c>
      <c r="C38" s="10" t="s">
        <v>849</v>
      </c>
      <c r="D38" s="51" t="s">
        <v>141</v>
      </c>
      <c r="E38" s="36" t="s">
        <v>106</v>
      </c>
      <c r="F38" s="10" t="s">
        <v>557</v>
      </c>
      <c r="G38" s="9">
        <v>200</v>
      </c>
      <c r="H38" s="9"/>
      <c r="I38" s="9">
        <f t="shared" ref="I38:I67" si="4">G38*0.2</f>
        <v>40</v>
      </c>
      <c r="J38" s="9">
        <f t="shared" ref="J38:J67" si="5">G38-H38-I38</f>
        <v>160</v>
      </c>
      <c r="K38" s="10">
        <f t="shared" si="3"/>
        <v>100</v>
      </c>
      <c r="L38" s="73"/>
      <c r="M38" s="36" t="s">
        <v>26</v>
      </c>
      <c r="N38" s="36" t="s">
        <v>40</v>
      </c>
      <c r="O38" s="10"/>
    </row>
    <row r="39" spans="1:15" s="115" customFormat="1" ht="62.25" customHeight="1" x14ac:dyDescent="0.2">
      <c r="A39" s="10">
        <v>36</v>
      </c>
      <c r="B39" s="36" t="s">
        <v>618</v>
      </c>
      <c r="C39" s="10" t="s">
        <v>849</v>
      </c>
      <c r="D39" s="51" t="s">
        <v>150</v>
      </c>
      <c r="E39" s="36" t="s">
        <v>106</v>
      </c>
      <c r="F39" s="10" t="s">
        <v>557</v>
      </c>
      <c r="G39" s="9">
        <v>200</v>
      </c>
      <c r="H39" s="9"/>
      <c r="I39" s="9">
        <f t="shared" si="4"/>
        <v>40</v>
      </c>
      <c r="J39" s="9">
        <f t="shared" si="5"/>
        <v>160</v>
      </c>
      <c r="K39" s="10">
        <f t="shared" si="3"/>
        <v>100</v>
      </c>
      <c r="L39" s="73"/>
      <c r="M39" s="36" t="s">
        <v>26</v>
      </c>
      <c r="N39" s="36" t="s">
        <v>40</v>
      </c>
      <c r="O39" s="10"/>
    </row>
    <row r="40" spans="1:15" s="115" customFormat="1" ht="62.25" customHeight="1" x14ac:dyDescent="0.2">
      <c r="A40" s="10">
        <v>37</v>
      </c>
      <c r="B40" s="36" t="s">
        <v>619</v>
      </c>
      <c r="C40" s="10" t="s">
        <v>849</v>
      </c>
      <c r="D40" s="51" t="s">
        <v>151</v>
      </c>
      <c r="E40" s="36" t="s">
        <v>106</v>
      </c>
      <c r="F40" s="10" t="s">
        <v>557</v>
      </c>
      <c r="G40" s="9">
        <v>200</v>
      </c>
      <c r="H40" s="9"/>
      <c r="I40" s="9">
        <f t="shared" si="4"/>
        <v>40</v>
      </c>
      <c r="J40" s="9">
        <f t="shared" si="5"/>
        <v>160</v>
      </c>
      <c r="K40" s="10">
        <f t="shared" si="3"/>
        <v>100</v>
      </c>
      <c r="L40" s="73"/>
      <c r="M40" s="36" t="s">
        <v>26</v>
      </c>
      <c r="N40" s="36" t="s">
        <v>40</v>
      </c>
      <c r="O40" s="10"/>
    </row>
    <row r="41" spans="1:15" s="115" customFormat="1" ht="62.25" customHeight="1" x14ac:dyDescent="0.2">
      <c r="A41" s="10">
        <v>38</v>
      </c>
      <c r="B41" s="36" t="s">
        <v>620</v>
      </c>
      <c r="C41" s="10" t="s">
        <v>849</v>
      </c>
      <c r="D41" s="51" t="s">
        <v>152</v>
      </c>
      <c r="E41" s="36" t="s">
        <v>106</v>
      </c>
      <c r="F41" s="10" t="s">
        <v>557</v>
      </c>
      <c r="G41" s="9">
        <v>200</v>
      </c>
      <c r="H41" s="9"/>
      <c r="I41" s="9">
        <f t="shared" si="4"/>
        <v>40</v>
      </c>
      <c r="J41" s="9">
        <f t="shared" si="5"/>
        <v>160</v>
      </c>
      <c r="K41" s="10">
        <f t="shared" si="3"/>
        <v>100</v>
      </c>
      <c r="L41" s="73"/>
      <c r="M41" s="36" t="s">
        <v>26</v>
      </c>
      <c r="N41" s="36" t="s">
        <v>40</v>
      </c>
      <c r="O41" s="10"/>
    </row>
    <row r="42" spans="1:15" s="115" customFormat="1" ht="62.25" customHeight="1" x14ac:dyDescent="0.2">
      <c r="A42" s="10">
        <v>39</v>
      </c>
      <c r="B42" s="36" t="s">
        <v>621</v>
      </c>
      <c r="C42" s="10" t="s">
        <v>849</v>
      </c>
      <c r="D42" s="51" t="s">
        <v>156</v>
      </c>
      <c r="E42" s="36" t="s">
        <v>106</v>
      </c>
      <c r="F42" s="10" t="s">
        <v>557</v>
      </c>
      <c r="G42" s="9">
        <v>200</v>
      </c>
      <c r="H42" s="9"/>
      <c r="I42" s="9">
        <f t="shared" si="4"/>
        <v>40</v>
      </c>
      <c r="J42" s="9">
        <f t="shared" si="5"/>
        <v>160</v>
      </c>
      <c r="K42" s="10">
        <f t="shared" si="3"/>
        <v>100</v>
      </c>
      <c r="L42" s="73"/>
      <c r="M42" s="36" t="s">
        <v>26</v>
      </c>
      <c r="N42" s="36" t="s">
        <v>40</v>
      </c>
      <c r="O42" s="10"/>
    </row>
    <row r="43" spans="1:15" s="115" customFormat="1" ht="62.25" customHeight="1" x14ac:dyDescent="0.2">
      <c r="A43" s="10">
        <v>40</v>
      </c>
      <c r="B43" s="36" t="s">
        <v>622</v>
      </c>
      <c r="C43" s="10" t="s">
        <v>849</v>
      </c>
      <c r="D43" s="51" t="s">
        <v>160</v>
      </c>
      <c r="E43" s="36" t="s">
        <v>106</v>
      </c>
      <c r="F43" s="10" t="s">
        <v>557</v>
      </c>
      <c r="G43" s="9">
        <v>205</v>
      </c>
      <c r="H43" s="9"/>
      <c r="I43" s="9">
        <f t="shared" si="4"/>
        <v>41</v>
      </c>
      <c r="J43" s="9">
        <f t="shared" si="5"/>
        <v>164</v>
      </c>
      <c r="K43" s="10">
        <f t="shared" si="3"/>
        <v>102.5</v>
      </c>
      <c r="L43" s="73"/>
      <c r="M43" s="36" t="s">
        <v>26</v>
      </c>
      <c r="N43" s="36" t="s">
        <v>40</v>
      </c>
      <c r="O43" s="10"/>
    </row>
    <row r="44" spans="1:15" s="115" customFormat="1" ht="62.25" customHeight="1" x14ac:dyDescent="0.2">
      <c r="A44" s="10">
        <v>41</v>
      </c>
      <c r="B44" s="36" t="s">
        <v>623</v>
      </c>
      <c r="C44" s="10" t="s">
        <v>849</v>
      </c>
      <c r="D44" s="51" t="s">
        <v>161</v>
      </c>
      <c r="E44" s="36" t="s">
        <v>106</v>
      </c>
      <c r="F44" s="10" t="s">
        <v>557</v>
      </c>
      <c r="G44" s="9">
        <v>200</v>
      </c>
      <c r="H44" s="9"/>
      <c r="I44" s="9">
        <f t="shared" si="4"/>
        <v>40</v>
      </c>
      <c r="J44" s="9">
        <f t="shared" si="5"/>
        <v>160</v>
      </c>
      <c r="K44" s="10">
        <f t="shared" si="3"/>
        <v>100</v>
      </c>
      <c r="L44" s="73"/>
      <c r="M44" s="36" t="s">
        <v>26</v>
      </c>
      <c r="N44" s="36" t="s">
        <v>40</v>
      </c>
      <c r="O44" s="10"/>
    </row>
    <row r="45" spans="1:15" s="115" customFormat="1" ht="55.5" customHeight="1" x14ac:dyDescent="0.2">
      <c r="A45" s="62">
        <v>42</v>
      </c>
      <c r="B45" s="64" t="s">
        <v>626</v>
      </c>
      <c r="C45" s="62" t="s">
        <v>849</v>
      </c>
      <c r="D45" s="63" t="s">
        <v>133</v>
      </c>
      <c r="E45" s="64" t="s">
        <v>106</v>
      </c>
      <c r="F45" s="62" t="s">
        <v>295</v>
      </c>
      <c r="G45" s="71">
        <v>3181.8181818181815</v>
      </c>
      <c r="H45" s="71"/>
      <c r="I45" s="71">
        <f t="shared" si="4"/>
        <v>636.36363636363637</v>
      </c>
      <c r="J45" s="71">
        <f t="shared" si="5"/>
        <v>2545.454545454545</v>
      </c>
      <c r="K45" s="62">
        <v>0</v>
      </c>
      <c r="L45" s="74"/>
      <c r="M45" s="64" t="s">
        <v>31</v>
      </c>
      <c r="N45" s="41" t="s">
        <v>41</v>
      </c>
      <c r="O45" s="54"/>
    </row>
    <row r="46" spans="1:15" s="115" customFormat="1" ht="55.5" customHeight="1" x14ac:dyDescent="0.2">
      <c r="A46" s="62">
        <v>43</v>
      </c>
      <c r="B46" s="64" t="s">
        <v>627</v>
      </c>
      <c r="C46" s="62" t="s">
        <v>849</v>
      </c>
      <c r="D46" s="63" t="s">
        <v>134</v>
      </c>
      <c r="E46" s="64" t="s">
        <v>106</v>
      </c>
      <c r="F46" s="62" t="s">
        <v>295</v>
      </c>
      <c r="G46" s="71">
        <v>3636.363636363636</v>
      </c>
      <c r="H46" s="71"/>
      <c r="I46" s="71">
        <f t="shared" si="4"/>
        <v>727.27272727272725</v>
      </c>
      <c r="J46" s="71">
        <f t="shared" si="5"/>
        <v>2909.090909090909</v>
      </c>
      <c r="K46" s="62">
        <v>0</v>
      </c>
      <c r="L46" s="74"/>
      <c r="M46" s="64" t="s">
        <v>31</v>
      </c>
      <c r="N46" s="41" t="s">
        <v>41</v>
      </c>
      <c r="O46" s="54"/>
    </row>
    <row r="47" spans="1:15" s="115" customFormat="1" ht="55.5" customHeight="1" x14ac:dyDescent="0.2">
      <c r="A47" s="62">
        <v>44</v>
      </c>
      <c r="B47" s="64" t="s">
        <v>628</v>
      </c>
      <c r="C47" s="62" t="s">
        <v>849</v>
      </c>
      <c r="D47" s="63" t="s">
        <v>163</v>
      </c>
      <c r="E47" s="64" t="s">
        <v>106</v>
      </c>
      <c r="F47" s="62" t="s">
        <v>295</v>
      </c>
      <c r="G47" s="71">
        <v>200</v>
      </c>
      <c r="H47" s="71"/>
      <c r="I47" s="71">
        <f t="shared" si="4"/>
        <v>40</v>
      </c>
      <c r="J47" s="71">
        <f t="shared" si="5"/>
        <v>160</v>
      </c>
      <c r="K47" s="62">
        <v>0</v>
      </c>
      <c r="L47" s="74"/>
      <c r="M47" s="64" t="s">
        <v>31</v>
      </c>
      <c r="N47" s="41" t="s">
        <v>41</v>
      </c>
      <c r="O47" s="54"/>
    </row>
    <row r="48" spans="1:15" s="115" customFormat="1" ht="55.5" customHeight="1" x14ac:dyDescent="0.2">
      <c r="A48" s="62">
        <v>45</v>
      </c>
      <c r="B48" s="64" t="s">
        <v>629</v>
      </c>
      <c r="C48" s="62" t="s">
        <v>849</v>
      </c>
      <c r="D48" s="63" t="s">
        <v>150</v>
      </c>
      <c r="E48" s="64" t="s">
        <v>106</v>
      </c>
      <c r="F48" s="62" t="s">
        <v>295</v>
      </c>
      <c r="G48" s="71">
        <v>200</v>
      </c>
      <c r="H48" s="71"/>
      <c r="I48" s="71">
        <f t="shared" si="4"/>
        <v>40</v>
      </c>
      <c r="J48" s="71">
        <f t="shared" si="5"/>
        <v>160</v>
      </c>
      <c r="K48" s="62">
        <v>0</v>
      </c>
      <c r="L48" s="74"/>
      <c r="M48" s="64" t="s">
        <v>31</v>
      </c>
      <c r="N48" s="41" t="s">
        <v>41</v>
      </c>
      <c r="O48" s="54"/>
    </row>
    <row r="49" spans="1:15" s="115" customFormat="1" ht="55.5" customHeight="1" x14ac:dyDescent="0.2">
      <c r="A49" s="62">
        <v>46</v>
      </c>
      <c r="B49" s="64" t="s">
        <v>630</v>
      </c>
      <c r="C49" s="62" t="s">
        <v>849</v>
      </c>
      <c r="D49" s="63" t="s">
        <v>164</v>
      </c>
      <c r="E49" s="64" t="s">
        <v>106</v>
      </c>
      <c r="F49" s="62" t="s">
        <v>295</v>
      </c>
      <c r="G49" s="71">
        <v>135</v>
      </c>
      <c r="H49" s="71"/>
      <c r="I49" s="71">
        <f t="shared" si="4"/>
        <v>27</v>
      </c>
      <c r="J49" s="71">
        <f t="shared" si="5"/>
        <v>108</v>
      </c>
      <c r="K49" s="62">
        <v>0</v>
      </c>
      <c r="L49" s="74"/>
      <c r="M49" s="64" t="s">
        <v>31</v>
      </c>
      <c r="N49" s="41" t="s">
        <v>41</v>
      </c>
      <c r="O49" s="54"/>
    </row>
    <row r="50" spans="1:15" s="115" customFormat="1" ht="55.5" customHeight="1" x14ac:dyDescent="0.2">
      <c r="A50" s="62">
        <v>47</v>
      </c>
      <c r="B50" s="64" t="s">
        <v>631</v>
      </c>
      <c r="C50" s="62" t="s">
        <v>849</v>
      </c>
      <c r="D50" s="63" t="s">
        <v>165</v>
      </c>
      <c r="E50" s="64" t="s">
        <v>106</v>
      </c>
      <c r="F50" s="62" t="s">
        <v>295</v>
      </c>
      <c r="G50" s="71">
        <v>225</v>
      </c>
      <c r="H50" s="71"/>
      <c r="I50" s="71">
        <f t="shared" si="4"/>
        <v>45</v>
      </c>
      <c r="J50" s="71">
        <f t="shared" si="5"/>
        <v>180</v>
      </c>
      <c r="K50" s="62">
        <v>0</v>
      </c>
      <c r="L50" s="74"/>
      <c r="M50" s="64" t="s">
        <v>31</v>
      </c>
      <c r="N50" s="41" t="s">
        <v>41</v>
      </c>
      <c r="O50" s="54"/>
    </row>
    <row r="51" spans="1:15" s="115" customFormat="1" ht="55.5" customHeight="1" x14ac:dyDescent="0.2">
      <c r="A51" s="62">
        <v>48</v>
      </c>
      <c r="B51" s="64" t="s">
        <v>632</v>
      </c>
      <c r="C51" s="62" t="s">
        <v>849</v>
      </c>
      <c r="D51" s="63" t="s">
        <v>166</v>
      </c>
      <c r="E51" s="64" t="s">
        <v>106</v>
      </c>
      <c r="F51" s="62" t="s">
        <v>295</v>
      </c>
      <c r="G51" s="71">
        <v>270</v>
      </c>
      <c r="H51" s="71"/>
      <c r="I51" s="71">
        <f t="shared" si="4"/>
        <v>54</v>
      </c>
      <c r="J51" s="71">
        <f t="shared" si="5"/>
        <v>216</v>
      </c>
      <c r="K51" s="62">
        <v>0</v>
      </c>
      <c r="L51" s="74"/>
      <c r="M51" s="64" t="s">
        <v>31</v>
      </c>
      <c r="N51" s="41" t="s">
        <v>41</v>
      </c>
      <c r="O51" s="54"/>
    </row>
    <row r="52" spans="1:15" s="115" customFormat="1" ht="55.5" customHeight="1" x14ac:dyDescent="0.2">
      <c r="A52" s="62">
        <v>49</v>
      </c>
      <c r="B52" s="64" t="s">
        <v>633</v>
      </c>
      <c r="C52" s="62" t="s">
        <v>849</v>
      </c>
      <c r="D52" s="63" t="s">
        <v>167</v>
      </c>
      <c r="E52" s="64" t="s">
        <v>106</v>
      </c>
      <c r="F52" s="62" t="s">
        <v>295</v>
      </c>
      <c r="G52" s="71">
        <v>200</v>
      </c>
      <c r="H52" s="71"/>
      <c r="I52" s="71">
        <f t="shared" si="4"/>
        <v>40</v>
      </c>
      <c r="J52" s="71">
        <f t="shared" si="5"/>
        <v>160</v>
      </c>
      <c r="K52" s="62">
        <v>0</v>
      </c>
      <c r="L52" s="74"/>
      <c r="M52" s="64" t="s">
        <v>31</v>
      </c>
      <c r="N52" s="41" t="s">
        <v>41</v>
      </c>
      <c r="O52" s="54"/>
    </row>
    <row r="53" spans="1:15" s="115" customFormat="1" ht="55.5" customHeight="1" x14ac:dyDescent="0.2">
      <c r="A53" s="62">
        <v>50</v>
      </c>
      <c r="B53" s="64" t="s">
        <v>634</v>
      </c>
      <c r="C53" s="62" t="s">
        <v>849</v>
      </c>
      <c r="D53" s="63" t="s">
        <v>168</v>
      </c>
      <c r="E53" s="64" t="s">
        <v>106</v>
      </c>
      <c r="F53" s="62" t="s">
        <v>295</v>
      </c>
      <c r="G53" s="71">
        <v>249.99999999999997</v>
      </c>
      <c r="H53" s="71"/>
      <c r="I53" s="71">
        <f t="shared" si="4"/>
        <v>50</v>
      </c>
      <c r="J53" s="71">
        <f t="shared" si="5"/>
        <v>199.99999999999997</v>
      </c>
      <c r="K53" s="62">
        <v>0</v>
      </c>
      <c r="L53" s="74"/>
      <c r="M53" s="64" t="s">
        <v>31</v>
      </c>
      <c r="N53" s="41" t="s">
        <v>41</v>
      </c>
      <c r="O53" s="54"/>
    </row>
    <row r="54" spans="1:15" s="115" customFormat="1" ht="55.5" customHeight="1" x14ac:dyDescent="0.2">
      <c r="A54" s="62">
        <v>51</v>
      </c>
      <c r="B54" s="64" t="s">
        <v>635</v>
      </c>
      <c r="C54" s="62" t="s">
        <v>849</v>
      </c>
      <c r="D54" s="63" t="s">
        <v>169</v>
      </c>
      <c r="E54" s="64" t="s">
        <v>106</v>
      </c>
      <c r="F54" s="62" t="s">
        <v>295</v>
      </c>
      <c r="G54" s="71">
        <v>180</v>
      </c>
      <c r="H54" s="71"/>
      <c r="I54" s="71">
        <f t="shared" si="4"/>
        <v>36</v>
      </c>
      <c r="J54" s="71">
        <f t="shared" si="5"/>
        <v>144</v>
      </c>
      <c r="K54" s="62">
        <v>0</v>
      </c>
      <c r="L54" s="74"/>
      <c r="M54" s="64" t="s">
        <v>31</v>
      </c>
      <c r="N54" s="41" t="s">
        <v>41</v>
      </c>
      <c r="O54" s="54"/>
    </row>
    <row r="55" spans="1:15" s="115" customFormat="1" ht="55.5" customHeight="1" x14ac:dyDescent="0.2">
      <c r="A55" s="62">
        <v>52</v>
      </c>
      <c r="B55" s="64" t="s">
        <v>636</v>
      </c>
      <c r="C55" s="62" t="s">
        <v>849</v>
      </c>
      <c r="D55" s="63" t="s">
        <v>170</v>
      </c>
      <c r="E55" s="64" t="s">
        <v>106</v>
      </c>
      <c r="F55" s="62" t="s">
        <v>295</v>
      </c>
      <c r="G55" s="71">
        <v>300</v>
      </c>
      <c r="H55" s="71"/>
      <c r="I55" s="71">
        <f t="shared" si="4"/>
        <v>60</v>
      </c>
      <c r="J55" s="71">
        <f t="shared" si="5"/>
        <v>240</v>
      </c>
      <c r="K55" s="62">
        <v>0</v>
      </c>
      <c r="L55" s="74"/>
      <c r="M55" s="64" t="s">
        <v>31</v>
      </c>
      <c r="N55" s="41" t="s">
        <v>41</v>
      </c>
      <c r="O55" s="54"/>
    </row>
    <row r="56" spans="1:15" s="115" customFormat="1" ht="55.5" customHeight="1" x14ac:dyDescent="0.2">
      <c r="A56" s="62">
        <v>53</v>
      </c>
      <c r="B56" s="64" t="s">
        <v>637</v>
      </c>
      <c r="C56" s="62" t="s">
        <v>849</v>
      </c>
      <c r="D56" s="63" t="s">
        <v>171</v>
      </c>
      <c r="E56" s="64" t="s">
        <v>106</v>
      </c>
      <c r="F56" s="62" t="s">
        <v>295</v>
      </c>
      <c r="G56" s="71">
        <v>450</v>
      </c>
      <c r="H56" s="71"/>
      <c r="I56" s="71">
        <f t="shared" si="4"/>
        <v>90</v>
      </c>
      <c r="J56" s="71">
        <f t="shared" si="5"/>
        <v>360</v>
      </c>
      <c r="K56" s="62">
        <v>0</v>
      </c>
      <c r="L56" s="74"/>
      <c r="M56" s="64" t="s">
        <v>31</v>
      </c>
      <c r="N56" s="41" t="s">
        <v>41</v>
      </c>
      <c r="O56" s="54"/>
    </row>
    <row r="57" spans="1:15" s="115" customFormat="1" ht="55.5" customHeight="1" x14ac:dyDescent="0.2">
      <c r="A57" s="62">
        <v>54</v>
      </c>
      <c r="B57" s="64" t="s">
        <v>638</v>
      </c>
      <c r="C57" s="62" t="s">
        <v>849</v>
      </c>
      <c r="D57" s="63" t="s">
        <v>172</v>
      </c>
      <c r="E57" s="64" t="s">
        <v>106</v>
      </c>
      <c r="F57" s="62" t="s">
        <v>295</v>
      </c>
      <c r="G57" s="71">
        <v>200</v>
      </c>
      <c r="H57" s="71"/>
      <c r="I57" s="71">
        <f t="shared" si="4"/>
        <v>40</v>
      </c>
      <c r="J57" s="71">
        <f t="shared" si="5"/>
        <v>160</v>
      </c>
      <c r="K57" s="62">
        <v>0</v>
      </c>
      <c r="L57" s="74"/>
      <c r="M57" s="64" t="s">
        <v>31</v>
      </c>
      <c r="N57" s="41" t="s">
        <v>41</v>
      </c>
      <c r="O57" s="54"/>
    </row>
    <row r="58" spans="1:15" s="115" customFormat="1" ht="55.5" customHeight="1" x14ac:dyDescent="0.2">
      <c r="A58" s="62">
        <v>55</v>
      </c>
      <c r="B58" s="64" t="s">
        <v>639</v>
      </c>
      <c r="C58" s="62" t="s">
        <v>849</v>
      </c>
      <c r="D58" s="63" t="s">
        <v>173</v>
      </c>
      <c r="E58" s="64" t="s">
        <v>106</v>
      </c>
      <c r="F58" s="62" t="s">
        <v>295</v>
      </c>
      <c r="G58" s="71">
        <v>210</v>
      </c>
      <c r="H58" s="71"/>
      <c r="I58" s="71">
        <f t="shared" si="4"/>
        <v>42</v>
      </c>
      <c r="J58" s="71">
        <f t="shared" si="5"/>
        <v>168</v>
      </c>
      <c r="K58" s="62">
        <v>0</v>
      </c>
      <c r="L58" s="74"/>
      <c r="M58" s="64" t="s">
        <v>31</v>
      </c>
      <c r="N58" s="41" t="s">
        <v>41</v>
      </c>
      <c r="O58" s="54"/>
    </row>
    <row r="59" spans="1:15" s="115" customFormat="1" ht="55.5" customHeight="1" x14ac:dyDescent="0.2">
      <c r="A59" s="62">
        <v>56</v>
      </c>
      <c r="B59" s="64" t="s">
        <v>640</v>
      </c>
      <c r="C59" s="62" t="s">
        <v>849</v>
      </c>
      <c r="D59" s="63" t="s">
        <v>174</v>
      </c>
      <c r="E59" s="64" t="s">
        <v>106</v>
      </c>
      <c r="F59" s="62" t="s">
        <v>295</v>
      </c>
      <c r="G59" s="71">
        <v>200</v>
      </c>
      <c r="H59" s="71"/>
      <c r="I59" s="71">
        <f t="shared" si="4"/>
        <v>40</v>
      </c>
      <c r="J59" s="71">
        <f t="shared" si="5"/>
        <v>160</v>
      </c>
      <c r="K59" s="62">
        <v>0</v>
      </c>
      <c r="L59" s="74"/>
      <c r="M59" s="64" t="s">
        <v>31</v>
      </c>
      <c r="N59" s="41" t="s">
        <v>41</v>
      </c>
      <c r="O59" s="54"/>
    </row>
    <row r="60" spans="1:15" s="115" customFormat="1" ht="55.5" customHeight="1" x14ac:dyDescent="0.2">
      <c r="A60" s="62">
        <v>57</v>
      </c>
      <c r="B60" s="64" t="s">
        <v>641</v>
      </c>
      <c r="C60" s="62" t="s">
        <v>849</v>
      </c>
      <c r="D60" s="63" t="s">
        <v>175</v>
      </c>
      <c r="E60" s="64" t="s">
        <v>106</v>
      </c>
      <c r="F60" s="62" t="s">
        <v>295</v>
      </c>
      <c r="G60" s="71">
        <v>249.99999999999997</v>
      </c>
      <c r="H60" s="71"/>
      <c r="I60" s="71">
        <f t="shared" si="4"/>
        <v>50</v>
      </c>
      <c r="J60" s="71">
        <f t="shared" si="5"/>
        <v>199.99999999999997</v>
      </c>
      <c r="K60" s="62">
        <v>0</v>
      </c>
      <c r="L60" s="74"/>
      <c r="M60" s="64" t="s">
        <v>31</v>
      </c>
      <c r="N60" s="41" t="s">
        <v>41</v>
      </c>
      <c r="O60" s="54"/>
    </row>
    <row r="61" spans="1:15" s="115" customFormat="1" ht="55.5" customHeight="1" x14ac:dyDescent="0.2">
      <c r="A61" s="62">
        <v>58</v>
      </c>
      <c r="B61" s="64" t="s">
        <v>642</v>
      </c>
      <c r="C61" s="62" t="s">
        <v>849</v>
      </c>
      <c r="D61" s="63" t="s">
        <v>176</v>
      </c>
      <c r="E61" s="64" t="s">
        <v>106</v>
      </c>
      <c r="F61" s="62" t="s">
        <v>295</v>
      </c>
      <c r="G61" s="71">
        <v>450</v>
      </c>
      <c r="H61" s="71"/>
      <c r="I61" s="71">
        <f t="shared" si="4"/>
        <v>90</v>
      </c>
      <c r="J61" s="71">
        <f t="shared" si="5"/>
        <v>360</v>
      </c>
      <c r="K61" s="62">
        <v>0</v>
      </c>
      <c r="L61" s="74"/>
      <c r="M61" s="64" t="s">
        <v>31</v>
      </c>
      <c r="N61" s="41" t="s">
        <v>41</v>
      </c>
      <c r="O61" s="54"/>
    </row>
    <row r="62" spans="1:15" s="115" customFormat="1" ht="55.5" customHeight="1" x14ac:dyDescent="0.2">
      <c r="A62" s="62">
        <v>59</v>
      </c>
      <c r="B62" s="64" t="s">
        <v>643</v>
      </c>
      <c r="C62" s="62" t="s">
        <v>849</v>
      </c>
      <c r="D62" s="63" t="s">
        <v>177</v>
      </c>
      <c r="E62" s="64" t="s">
        <v>106</v>
      </c>
      <c r="F62" s="62" t="s">
        <v>295</v>
      </c>
      <c r="G62" s="71">
        <v>400</v>
      </c>
      <c r="H62" s="71"/>
      <c r="I62" s="71">
        <f t="shared" si="4"/>
        <v>80</v>
      </c>
      <c r="J62" s="71">
        <f t="shared" si="5"/>
        <v>320</v>
      </c>
      <c r="K62" s="62">
        <v>0</v>
      </c>
      <c r="L62" s="74"/>
      <c r="M62" s="64" t="s">
        <v>31</v>
      </c>
      <c r="N62" s="41" t="s">
        <v>41</v>
      </c>
      <c r="O62" s="54"/>
    </row>
    <row r="63" spans="1:15" s="115" customFormat="1" ht="55.5" customHeight="1" x14ac:dyDescent="0.2">
      <c r="A63" s="62">
        <v>60</v>
      </c>
      <c r="B63" s="64" t="s">
        <v>644</v>
      </c>
      <c r="C63" s="62" t="s">
        <v>849</v>
      </c>
      <c r="D63" s="63" t="s">
        <v>178</v>
      </c>
      <c r="E63" s="64" t="s">
        <v>106</v>
      </c>
      <c r="F63" s="62" t="s">
        <v>295</v>
      </c>
      <c r="G63" s="71">
        <v>249.99999999999997</v>
      </c>
      <c r="H63" s="71"/>
      <c r="I63" s="71">
        <f t="shared" si="4"/>
        <v>50</v>
      </c>
      <c r="J63" s="71">
        <f t="shared" si="5"/>
        <v>199.99999999999997</v>
      </c>
      <c r="K63" s="62">
        <v>0</v>
      </c>
      <c r="L63" s="74"/>
      <c r="M63" s="64" t="s">
        <v>31</v>
      </c>
      <c r="N63" s="41" t="s">
        <v>41</v>
      </c>
      <c r="O63" s="54"/>
    </row>
    <row r="64" spans="1:15" s="115" customFormat="1" ht="55.5" customHeight="1" x14ac:dyDescent="0.2">
      <c r="A64" s="62">
        <v>61</v>
      </c>
      <c r="B64" s="64" t="s">
        <v>645</v>
      </c>
      <c r="C64" s="62" t="s">
        <v>849</v>
      </c>
      <c r="D64" s="63" t="s">
        <v>179</v>
      </c>
      <c r="E64" s="64" t="s">
        <v>106</v>
      </c>
      <c r="F64" s="62" t="s">
        <v>295</v>
      </c>
      <c r="G64" s="71">
        <v>900</v>
      </c>
      <c r="H64" s="71"/>
      <c r="I64" s="71">
        <f t="shared" si="4"/>
        <v>180</v>
      </c>
      <c r="J64" s="71">
        <f t="shared" si="5"/>
        <v>720</v>
      </c>
      <c r="K64" s="62">
        <v>0</v>
      </c>
      <c r="L64" s="74"/>
      <c r="M64" s="64" t="s">
        <v>31</v>
      </c>
      <c r="N64" s="41" t="s">
        <v>41</v>
      </c>
      <c r="O64" s="54"/>
    </row>
    <row r="65" spans="1:15" s="115" customFormat="1" ht="55.5" customHeight="1" x14ac:dyDescent="0.2">
      <c r="A65" s="62">
        <v>62</v>
      </c>
      <c r="B65" s="64" t="s">
        <v>646</v>
      </c>
      <c r="C65" s="62" t="s">
        <v>849</v>
      </c>
      <c r="D65" s="63" t="s">
        <v>180</v>
      </c>
      <c r="E65" s="64" t="s">
        <v>106</v>
      </c>
      <c r="F65" s="62" t="s">
        <v>295</v>
      </c>
      <c r="G65" s="71">
        <v>360</v>
      </c>
      <c r="H65" s="71"/>
      <c r="I65" s="71">
        <f t="shared" si="4"/>
        <v>72</v>
      </c>
      <c r="J65" s="71">
        <f t="shared" si="5"/>
        <v>288</v>
      </c>
      <c r="K65" s="62">
        <v>0</v>
      </c>
      <c r="L65" s="74"/>
      <c r="M65" s="64" t="s">
        <v>31</v>
      </c>
      <c r="N65" s="41" t="s">
        <v>41</v>
      </c>
      <c r="O65" s="54"/>
    </row>
    <row r="66" spans="1:15" s="115" customFormat="1" ht="55.5" customHeight="1" x14ac:dyDescent="0.2">
      <c r="A66" s="62">
        <v>63</v>
      </c>
      <c r="B66" s="64" t="s">
        <v>647</v>
      </c>
      <c r="C66" s="62" t="s">
        <v>849</v>
      </c>
      <c r="D66" s="63" t="s">
        <v>181</v>
      </c>
      <c r="E66" s="64" t="s">
        <v>106</v>
      </c>
      <c r="F66" s="62" t="s">
        <v>295</v>
      </c>
      <c r="G66" s="71">
        <v>270</v>
      </c>
      <c r="H66" s="71"/>
      <c r="I66" s="71">
        <f t="shared" si="4"/>
        <v>54</v>
      </c>
      <c r="J66" s="71">
        <f t="shared" si="5"/>
        <v>216</v>
      </c>
      <c r="K66" s="62">
        <v>0</v>
      </c>
      <c r="L66" s="74"/>
      <c r="M66" s="64" t="s">
        <v>31</v>
      </c>
      <c r="N66" s="41" t="s">
        <v>41</v>
      </c>
      <c r="O66" s="54"/>
    </row>
    <row r="67" spans="1:15" s="115" customFormat="1" ht="55.5" customHeight="1" x14ac:dyDescent="0.2">
      <c r="A67" s="62">
        <v>64</v>
      </c>
      <c r="B67" s="64" t="s">
        <v>648</v>
      </c>
      <c r="C67" s="62" t="s">
        <v>849</v>
      </c>
      <c r="D67" s="63" t="s">
        <v>182</v>
      </c>
      <c r="E67" s="64" t="s">
        <v>106</v>
      </c>
      <c r="F67" s="62" t="s">
        <v>295</v>
      </c>
      <c r="G67" s="71">
        <v>249.99999999999997</v>
      </c>
      <c r="H67" s="71"/>
      <c r="I67" s="71">
        <f t="shared" si="4"/>
        <v>50</v>
      </c>
      <c r="J67" s="71">
        <f t="shared" si="5"/>
        <v>199.99999999999997</v>
      </c>
      <c r="K67" s="62">
        <v>0</v>
      </c>
      <c r="L67" s="74"/>
      <c r="M67" s="64" t="s">
        <v>31</v>
      </c>
      <c r="N67" s="41" t="s">
        <v>41</v>
      </c>
      <c r="O67" s="54"/>
    </row>
    <row r="68" spans="1:15" s="115" customFormat="1" ht="55.5" customHeight="1" x14ac:dyDescent="0.2">
      <c r="A68" s="62">
        <v>65</v>
      </c>
      <c r="B68" s="64" t="s">
        <v>649</v>
      </c>
      <c r="C68" s="62" t="s">
        <v>849</v>
      </c>
      <c r="D68" s="63" t="s">
        <v>183</v>
      </c>
      <c r="E68" s="64" t="s">
        <v>106</v>
      </c>
      <c r="F68" s="62" t="s">
        <v>295</v>
      </c>
      <c r="G68" s="71">
        <v>210</v>
      </c>
      <c r="H68" s="71"/>
      <c r="I68" s="71">
        <f t="shared" ref="I68:I83" si="6">G68*0.2</f>
        <v>42</v>
      </c>
      <c r="J68" s="71">
        <f t="shared" ref="J68:J83" si="7">G68-H68-I68</f>
        <v>168</v>
      </c>
      <c r="K68" s="62">
        <v>0</v>
      </c>
      <c r="L68" s="74"/>
      <c r="M68" s="64" t="s">
        <v>31</v>
      </c>
      <c r="N68" s="41" t="s">
        <v>41</v>
      </c>
      <c r="O68" s="54"/>
    </row>
    <row r="69" spans="1:15" s="115" customFormat="1" ht="55.5" customHeight="1" x14ac:dyDescent="0.2">
      <c r="A69" s="62">
        <v>66</v>
      </c>
      <c r="B69" s="64" t="s">
        <v>650</v>
      </c>
      <c r="C69" s="62" t="s">
        <v>849</v>
      </c>
      <c r="D69" s="63" t="s">
        <v>184</v>
      </c>
      <c r="E69" s="64" t="s">
        <v>106</v>
      </c>
      <c r="F69" s="62" t="s">
        <v>295</v>
      </c>
      <c r="G69" s="71">
        <v>210</v>
      </c>
      <c r="H69" s="71"/>
      <c r="I69" s="71">
        <f t="shared" si="6"/>
        <v>42</v>
      </c>
      <c r="J69" s="71">
        <f t="shared" si="7"/>
        <v>168</v>
      </c>
      <c r="K69" s="62">
        <v>0</v>
      </c>
      <c r="L69" s="74"/>
      <c r="M69" s="64" t="s">
        <v>31</v>
      </c>
      <c r="N69" s="41" t="s">
        <v>41</v>
      </c>
      <c r="O69" s="54"/>
    </row>
    <row r="70" spans="1:15" s="115" customFormat="1" ht="55.5" customHeight="1" x14ac:dyDescent="0.2">
      <c r="A70" s="62">
        <v>67</v>
      </c>
      <c r="B70" s="64" t="s">
        <v>651</v>
      </c>
      <c r="C70" s="62" t="s">
        <v>849</v>
      </c>
      <c r="D70" s="63" t="s">
        <v>185</v>
      </c>
      <c r="E70" s="64" t="s">
        <v>106</v>
      </c>
      <c r="F70" s="62" t="s">
        <v>295</v>
      </c>
      <c r="G70" s="71">
        <v>200</v>
      </c>
      <c r="H70" s="71"/>
      <c r="I70" s="71">
        <f t="shared" si="6"/>
        <v>40</v>
      </c>
      <c r="J70" s="71">
        <f t="shared" si="7"/>
        <v>160</v>
      </c>
      <c r="K70" s="62">
        <v>0</v>
      </c>
      <c r="L70" s="74"/>
      <c r="M70" s="64" t="s">
        <v>31</v>
      </c>
      <c r="N70" s="41" t="s">
        <v>41</v>
      </c>
      <c r="O70" s="54"/>
    </row>
    <row r="71" spans="1:15" s="115" customFormat="1" ht="55.5" customHeight="1" x14ac:dyDescent="0.2">
      <c r="A71" s="62">
        <v>68</v>
      </c>
      <c r="B71" s="64" t="s">
        <v>652</v>
      </c>
      <c r="C71" s="62" t="s">
        <v>849</v>
      </c>
      <c r="D71" s="63" t="s">
        <v>186</v>
      </c>
      <c r="E71" s="64" t="s">
        <v>106</v>
      </c>
      <c r="F71" s="62" t="s">
        <v>295</v>
      </c>
      <c r="G71" s="71">
        <v>200</v>
      </c>
      <c r="H71" s="71"/>
      <c r="I71" s="71">
        <f t="shared" si="6"/>
        <v>40</v>
      </c>
      <c r="J71" s="71">
        <f t="shared" si="7"/>
        <v>160</v>
      </c>
      <c r="K71" s="62">
        <v>0</v>
      </c>
      <c r="L71" s="74"/>
      <c r="M71" s="64" t="s">
        <v>31</v>
      </c>
      <c r="N71" s="41" t="s">
        <v>41</v>
      </c>
      <c r="O71" s="54"/>
    </row>
    <row r="72" spans="1:15" s="115" customFormat="1" ht="55.5" customHeight="1" x14ac:dyDescent="0.2">
      <c r="A72" s="62">
        <v>69</v>
      </c>
      <c r="B72" s="64" t="s">
        <v>653</v>
      </c>
      <c r="C72" s="62" t="s">
        <v>849</v>
      </c>
      <c r="D72" s="63" t="s">
        <v>187</v>
      </c>
      <c r="E72" s="64" t="s">
        <v>106</v>
      </c>
      <c r="F72" s="62" t="s">
        <v>295</v>
      </c>
      <c r="G72" s="71">
        <v>450</v>
      </c>
      <c r="H72" s="71"/>
      <c r="I72" s="71">
        <f t="shared" si="6"/>
        <v>90</v>
      </c>
      <c r="J72" s="71">
        <f t="shared" si="7"/>
        <v>360</v>
      </c>
      <c r="K72" s="62">
        <v>0</v>
      </c>
      <c r="L72" s="74"/>
      <c r="M72" s="64" t="s">
        <v>31</v>
      </c>
      <c r="N72" s="41" t="s">
        <v>41</v>
      </c>
      <c r="O72" s="54"/>
    </row>
    <row r="73" spans="1:15" s="115" customFormat="1" ht="55.5" customHeight="1" x14ac:dyDescent="0.2">
      <c r="A73" s="62">
        <v>70</v>
      </c>
      <c r="B73" s="64" t="s">
        <v>654</v>
      </c>
      <c r="C73" s="62" t="s">
        <v>849</v>
      </c>
      <c r="D73" s="63" t="s">
        <v>188</v>
      </c>
      <c r="E73" s="64" t="s">
        <v>106</v>
      </c>
      <c r="F73" s="62" t="s">
        <v>295</v>
      </c>
      <c r="G73" s="71">
        <v>350</v>
      </c>
      <c r="H73" s="71"/>
      <c r="I73" s="71">
        <f t="shared" si="6"/>
        <v>70</v>
      </c>
      <c r="J73" s="71">
        <f t="shared" si="7"/>
        <v>280</v>
      </c>
      <c r="K73" s="62">
        <v>0</v>
      </c>
      <c r="L73" s="74"/>
      <c r="M73" s="64" t="s">
        <v>31</v>
      </c>
      <c r="N73" s="41" t="s">
        <v>41</v>
      </c>
      <c r="O73" s="54"/>
    </row>
    <row r="74" spans="1:15" s="115" customFormat="1" ht="55.5" customHeight="1" x14ac:dyDescent="0.2">
      <c r="A74" s="62">
        <v>71</v>
      </c>
      <c r="B74" s="64" t="s">
        <v>655</v>
      </c>
      <c r="C74" s="62" t="s">
        <v>849</v>
      </c>
      <c r="D74" s="63" t="s">
        <v>189</v>
      </c>
      <c r="E74" s="64" t="s">
        <v>106</v>
      </c>
      <c r="F74" s="62" t="s">
        <v>295</v>
      </c>
      <c r="G74" s="71">
        <v>200</v>
      </c>
      <c r="H74" s="71"/>
      <c r="I74" s="71">
        <f t="shared" si="6"/>
        <v>40</v>
      </c>
      <c r="J74" s="71">
        <f t="shared" si="7"/>
        <v>160</v>
      </c>
      <c r="K74" s="62">
        <v>0</v>
      </c>
      <c r="L74" s="74"/>
      <c r="M74" s="64" t="s">
        <v>31</v>
      </c>
      <c r="N74" s="41" t="s">
        <v>41</v>
      </c>
      <c r="O74" s="54"/>
    </row>
    <row r="75" spans="1:15" s="115" customFormat="1" ht="55.5" customHeight="1" x14ac:dyDescent="0.2">
      <c r="A75" s="62">
        <v>72</v>
      </c>
      <c r="B75" s="64" t="s">
        <v>656</v>
      </c>
      <c r="C75" s="62" t="s">
        <v>849</v>
      </c>
      <c r="D75" s="63" t="s">
        <v>190</v>
      </c>
      <c r="E75" s="64" t="s">
        <v>106</v>
      </c>
      <c r="F75" s="62" t="s">
        <v>295</v>
      </c>
      <c r="G75" s="71">
        <v>210</v>
      </c>
      <c r="H75" s="71"/>
      <c r="I75" s="71">
        <f t="shared" si="6"/>
        <v>42</v>
      </c>
      <c r="J75" s="71">
        <f t="shared" si="7"/>
        <v>168</v>
      </c>
      <c r="K75" s="62">
        <v>0</v>
      </c>
      <c r="L75" s="74"/>
      <c r="M75" s="64" t="s">
        <v>31</v>
      </c>
      <c r="N75" s="41" t="s">
        <v>41</v>
      </c>
      <c r="O75" s="54"/>
    </row>
    <row r="76" spans="1:15" s="115" customFormat="1" ht="55.5" customHeight="1" x14ac:dyDescent="0.2">
      <c r="A76" s="62">
        <v>73</v>
      </c>
      <c r="B76" s="64" t="s">
        <v>657</v>
      </c>
      <c r="C76" s="62" t="s">
        <v>849</v>
      </c>
      <c r="D76" s="63" t="s">
        <v>191</v>
      </c>
      <c r="E76" s="64" t="s">
        <v>106</v>
      </c>
      <c r="F76" s="62" t="s">
        <v>295</v>
      </c>
      <c r="G76" s="71">
        <v>249.99999999999997</v>
      </c>
      <c r="H76" s="71"/>
      <c r="I76" s="71">
        <f t="shared" si="6"/>
        <v>50</v>
      </c>
      <c r="J76" s="71">
        <f t="shared" si="7"/>
        <v>199.99999999999997</v>
      </c>
      <c r="K76" s="62">
        <v>0</v>
      </c>
      <c r="L76" s="74"/>
      <c r="M76" s="64" t="s">
        <v>31</v>
      </c>
      <c r="N76" s="41" t="s">
        <v>41</v>
      </c>
      <c r="O76" s="54"/>
    </row>
    <row r="77" spans="1:15" s="115" customFormat="1" ht="55.5" customHeight="1" x14ac:dyDescent="0.2">
      <c r="A77" s="62">
        <v>74</v>
      </c>
      <c r="B77" s="64" t="s">
        <v>658</v>
      </c>
      <c r="C77" s="62" t="s">
        <v>849</v>
      </c>
      <c r="D77" s="63" t="s">
        <v>192</v>
      </c>
      <c r="E77" s="64" t="s">
        <v>106</v>
      </c>
      <c r="F77" s="62" t="s">
        <v>295</v>
      </c>
      <c r="G77" s="71">
        <v>210</v>
      </c>
      <c r="H77" s="71"/>
      <c r="I77" s="71">
        <f t="shared" si="6"/>
        <v>42</v>
      </c>
      <c r="J77" s="71">
        <f t="shared" si="7"/>
        <v>168</v>
      </c>
      <c r="K77" s="62">
        <v>0</v>
      </c>
      <c r="L77" s="74"/>
      <c r="M77" s="64" t="s">
        <v>31</v>
      </c>
      <c r="N77" s="41" t="s">
        <v>41</v>
      </c>
      <c r="O77" s="54"/>
    </row>
    <row r="78" spans="1:15" s="115" customFormat="1" ht="55.5" customHeight="1" x14ac:dyDescent="0.2">
      <c r="A78" s="62">
        <v>75</v>
      </c>
      <c r="B78" s="64" t="s">
        <v>659</v>
      </c>
      <c r="C78" s="62" t="s">
        <v>849</v>
      </c>
      <c r="D78" s="63" t="s">
        <v>193</v>
      </c>
      <c r="E78" s="64" t="s">
        <v>106</v>
      </c>
      <c r="F78" s="62" t="s">
        <v>295</v>
      </c>
      <c r="G78" s="71">
        <v>200</v>
      </c>
      <c r="H78" s="71"/>
      <c r="I78" s="71">
        <f t="shared" si="6"/>
        <v>40</v>
      </c>
      <c r="J78" s="71">
        <f t="shared" si="7"/>
        <v>160</v>
      </c>
      <c r="K78" s="62">
        <v>0</v>
      </c>
      <c r="L78" s="74"/>
      <c r="M78" s="64" t="s">
        <v>31</v>
      </c>
      <c r="N78" s="41" t="s">
        <v>41</v>
      </c>
      <c r="O78" s="54"/>
    </row>
    <row r="79" spans="1:15" s="115" customFormat="1" ht="55.5" customHeight="1" x14ac:dyDescent="0.2">
      <c r="A79" s="62">
        <v>76</v>
      </c>
      <c r="B79" s="64" t="s">
        <v>660</v>
      </c>
      <c r="C79" s="62" t="s">
        <v>849</v>
      </c>
      <c r="D79" s="63" t="s">
        <v>194</v>
      </c>
      <c r="E79" s="64" t="s">
        <v>106</v>
      </c>
      <c r="F79" s="62" t="s">
        <v>295</v>
      </c>
      <c r="G79" s="71">
        <v>270</v>
      </c>
      <c r="H79" s="71"/>
      <c r="I79" s="71">
        <f t="shared" si="6"/>
        <v>54</v>
      </c>
      <c r="J79" s="71">
        <f t="shared" si="7"/>
        <v>216</v>
      </c>
      <c r="K79" s="62">
        <v>0</v>
      </c>
      <c r="L79" s="74"/>
      <c r="M79" s="64" t="s">
        <v>31</v>
      </c>
      <c r="N79" s="41" t="s">
        <v>41</v>
      </c>
      <c r="O79" s="54"/>
    </row>
    <row r="80" spans="1:15" s="115" customFormat="1" ht="55.5" customHeight="1" x14ac:dyDescent="0.2">
      <c r="A80" s="62">
        <v>77</v>
      </c>
      <c r="B80" s="64" t="s">
        <v>661</v>
      </c>
      <c r="C80" s="62" t="s">
        <v>849</v>
      </c>
      <c r="D80" s="63" t="s">
        <v>195</v>
      </c>
      <c r="E80" s="64" t="s">
        <v>106</v>
      </c>
      <c r="F80" s="62" t="s">
        <v>295</v>
      </c>
      <c r="G80" s="71">
        <v>210</v>
      </c>
      <c r="H80" s="71"/>
      <c r="I80" s="71">
        <f t="shared" si="6"/>
        <v>42</v>
      </c>
      <c r="J80" s="71">
        <f t="shared" si="7"/>
        <v>168</v>
      </c>
      <c r="K80" s="62">
        <v>0</v>
      </c>
      <c r="L80" s="74"/>
      <c r="M80" s="64" t="s">
        <v>31</v>
      </c>
      <c r="N80" s="41" t="s">
        <v>41</v>
      </c>
      <c r="O80" s="54"/>
    </row>
    <row r="81" spans="1:15" s="115" customFormat="1" ht="55.5" customHeight="1" x14ac:dyDescent="0.2">
      <c r="A81" s="62">
        <v>78</v>
      </c>
      <c r="B81" s="64" t="s">
        <v>662</v>
      </c>
      <c r="C81" s="62" t="s">
        <v>849</v>
      </c>
      <c r="D81" s="63" t="s">
        <v>196</v>
      </c>
      <c r="E81" s="64" t="s">
        <v>106</v>
      </c>
      <c r="F81" s="62" t="s">
        <v>295</v>
      </c>
      <c r="G81" s="71">
        <v>210</v>
      </c>
      <c r="H81" s="71"/>
      <c r="I81" s="71">
        <f t="shared" si="6"/>
        <v>42</v>
      </c>
      <c r="J81" s="71">
        <f t="shared" si="7"/>
        <v>168</v>
      </c>
      <c r="K81" s="62">
        <v>0</v>
      </c>
      <c r="L81" s="74"/>
      <c r="M81" s="64" t="s">
        <v>31</v>
      </c>
      <c r="N81" s="41" t="s">
        <v>41</v>
      </c>
      <c r="O81" s="54"/>
    </row>
    <row r="82" spans="1:15" s="115" customFormat="1" ht="55.5" customHeight="1" x14ac:dyDescent="0.2">
      <c r="A82" s="62">
        <v>79</v>
      </c>
      <c r="B82" s="64" t="s">
        <v>663</v>
      </c>
      <c r="C82" s="62" t="s">
        <v>849</v>
      </c>
      <c r="D82" s="63" t="s">
        <v>197</v>
      </c>
      <c r="E82" s="64" t="s">
        <v>106</v>
      </c>
      <c r="F82" s="62" t="s">
        <v>295</v>
      </c>
      <c r="G82" s="71">
        <v>200</v>
      </c>
      <c r="H82" s="71"/>
      <c r="I82" s="71">
        <f t="shared" si="6"/>
        <v>40</v>
      </c>
      <c r="J82" s="71">
        <f t="shared" si="7"/>
        <v>160</v>
      </c>
      <c r="K82" s="62">
        <v>0</v>
      </c>
      <c r="L82" s="74"/>
      <c r="M82" s="64" t="s">
        <v>31</v>
      </c>
      <c r="N82" s="41" t="s">
        <v>41</v>
      </c>
      <c r="O82" s="54"/>
    </row>
    <row r="83" spans="1:15" s="115" customFormat="1" ht="55.5" customHeight="1" x14ac:dyDescent="0.2">
      <c r="A83" s="62">
        <v>80</v>
      </c>
      <c r="B83" s="64" t="s">
        <v>664</v>
      </c>
      <c r="C83" s="62" t="s">
        <v>849</v>
      </c>
      <c r="D83" s="63" t="s">
        <v>198</v>
      </c>
      <c r="E83" s="64" t="s">
        <v>106</v>
      </c>
      <c r="F83" s="62" t="s">
        <v>295</v>
      </c>
      <c r="G83" s="71">
        <v>210</v>
      </c>
      <c r="H83" s="71"/>
      <c r="I83" s="71">
        <f t="shared" si="6"/>
        <v>42</v>
      </c>
      <c r="J83" s="71">
        <f t="shared" si="7"/>
        <v>168</v>
      </c>
      <c r="K83" s="62">
        <v>0</v>
      </c>
      <c r="L83" s="74"/>
      <c r="M83" s="64" t="s">
        <v>31</v>
      </c>
      <c r="N83" s="41" t="s">
        <v>41</v>
      </c>
      <c r="O83" s="54"/>
    </row>
    <row r="84" spans="1:15" x14ac:dyDescent="0.2">
      <c r="O84" s="87"/>
    </row>
    <row r="85" spans="1:15" x14ac:dyDescent="0.2">
      <c r="O85" s="87"/>
    </row>
    <row r="86" spans="1:15" x14ac:dyDescent="0.2">
      <c r="O86" s="87"/>
    </row>
    <row r="87" spans="1:15" x14ac:dyDescent="0.2">
      <c r="O87" s="87"/>
    </row>
    <row r="88" spans="1:15" x14ac:dyDescent="0.2">
      <c r="B88" s="109" t="s">
        <v>574</v>
      </c>
      <c r="O88" s="87"/>
    </row>
    <row r="89" spans="1:15" x14ac:dyDescent="0.2">
      <c r="B89" s="109" t="s">
        <v>575</v>
      </c>
      <c r="O89" s="87"/>
    </row>
    <row r="90" spans="1:15" x14ac:dyDescent="0.2">
      <c r="B90" s="109" t="s">
        <v>576</v>
      </c>
      <c r="O90" s="87"/>
    </row>
    <row r="91" spans="1:15" x14ac:dyDescent="0.2">
      <c r="B91" s="109" t="s">
        <v>577</v>
      </c>
      <c r="O91" s="87"/>
    </row>
    <row r="92" spans="1:15" x14ac:dyDescent="0.2">
      <c r="B92" s="109" t="s">
        <v>578</v>
      </c>
      <c r="O92" s="87"/>
    </row>
    <row r="93" spans="1:15" x14ac:dyDescent="0.2">
      <c r="B93" s="109" t="s">
        <v>579</v>
      </c>
      <c r="O93" s="87"/>
    </row>
    <row r="94" spans="1:15" x14ac:dyDescent="0.2">
      <c r="B94" s="109" t="s">
        <v>580</v>
      </c>
      <c r="O94" s="87"/>
    </row>
    <row r="95" spans="1:15" x14ac:dyDescent="0.2">
      <c r="B95" s="109" t="s">
        <v>581</v>
      </c>
      <c r="O95" s="87"/>
    </row>
    <row r="96" spans="1:15" x14ac:dyDescent="0.2">
      <c r="B96" s="109" t="s">
        <v>582</v>
      </c>
      <c r="O96" s="87"/>
    </row>
    <row r="97" spans="2:15" x14ac:dyDescent="0.2">
      <c r="B97" s="109" t="s">
        <v>583</v>
      </c>
      <c r="O97" s="87"/>
    </row>
    <row r="98" spans="2:15" x14ac:dyDescent="0.2">
      <c r="B98" s="109" t="s">
        <v>584</v>
      </c>
      <c r="O98" s="87"/>
    </row>
    <row r="99" spans="2:15" x14ac:dyDescent="0.2">
      <c r="B99" s="109" t="s">
        <v>585</v>
      </c>
      <c r="O99" s="87"/>
    </row>
    <row r="100" spans="2:15" x14ac:dyDescent="0.2">
      <c r="O100" s="87"/>
    </row>
    <row r="101" spans="2:15" x14ac:dyDescent="0.2">
      <c r="O101" s="87"/>
    </row>
    <row r="102" spans="2:15" x14ac:dyDescent="0.2">
      <c r="O102" s="87"/>
    </row>
    <row r="103" spans="2:15" x14ac:dyDescent="0.2">
      <c r="O103" s="87"/>
    </row>
    <row r="104" spans="2:15" x14ac:dyDescent="0.2">
      <c r="O104" s="87"/>
    </row>
    <row r="105" spans="2:15" x14ac:dyDescent="0.2">
      <c r="O105" s="87"/>
    </row>
    <row r="106" spans="2:15" x14ac:dyDescent="0.2">
      <c r="O106" s="87"/>
    </row>
    <row r="107" spans="2:15" x14ac:dyDescent="0.2">
      <c r="O107" s="87"/>
    </row>
    <row r="108" spans="2:15" x14ac:dyDescent="0.2">
      <c r="O108" s="87"/>
    </row>
    <row r="109" spans="2:15" x14ac:dyDescent="0.2">
      <c r="O109" s="87"/>
    </row>
    <row r="110" spans="2:15" x14ac:dyDescent="0.2">
      <c r="O110" s="87"/>
    </row>
    <row r="111" spans="2:15" x14ac:dyDescent="0.2">
      <c r="O111" s="87"/>
    </row>
  </sheetData>
  <autoFilter ref="E1:E30" xr:uid="{93D47041-A762-456A-81F3-413CB6BE8A9D}"/>
  <sortState xmlns:xlrd2="http://schemas.microsoft.com/office/spreadsheetml/2017/richdata2" ref="A29:O83">
    <sortCondition descending="1" sortBy="cellColor" ref="B29:B83" dxfId="53"/>
  </sortState>
  <mergeCells count="14">
    <mergeCell ref="O2:O3"/>
    <mergeCell ref="A1:N1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L2:L3"/>
    <mergeCell ref="H2:J2"/>
    <mergeCell ref="K2:K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993F-62DF-4E82-8DED-408A16499DEF}">
  <dimension ref="A1:O153"/>
  <sheetViews>
    <sheetView zoomScale="80" zoomScaleNormal="80" zoomScaleSheetLayoutView="100" workbookViewId="0">
      <selection activeCell="G6" sqref="G6"/>
    </sheetView>
  </sheetViews>
  <sheetFormatPr defaultRowHeight="14.25" x14ac:dyDescent="0.2"/>
  <cols>
    <col min="1" max="1" width="5.75" style="104" customWidth="1"/>
    <col min="2" max="2" width="29.625" style="104" customWidth="1"/>
    <col min="3" max="3" width="6.125" style="104" customWidth="1"/>
    <col min="4" max="4" width="44.375" style="104" customWidth="1"/>
    <col min="5" max="5" width="9.75" style="104" bestFit="1" customWidth="1"/>
    <col min="6" max="6" width="10.5" style="104" customWidth="1"/>
    <col min="7" max="7" width="9.75" style="104" customWidth="1"/>
    <col min="8" max="8" width="10.375" style="104" customWidth="1"/>
    <col min="9" max="9" width="11.875" style="104" customWidth="1"/>
    <col min="10" max="10" width="10.375" style="104" customWidth="1"/>
    <col min="11" max="11" width="9.875" style="104" customWidth="1"/>
    <col min="12" max="12" width="10.75" style="104" customWidth="1"/>
    <col min="13" max="13" width="8.625" style="104" customWidth="1"/>
    <col min="14" max="16384" width="9" style="104"/>
  </cols>
  <sheetData>
    <row r="1" spans="1:15" ht="21.95" customHeight="1" x14ac:dyDescent="0.2">
      <c r="A1" s="102" t="s">
        <v>895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ht="92.25" customHeight="1" x14ac:dyDescent="0.2">
      <c r="A4" s="75">
        <v>1</v>
      </c>
      <c r="B4" s="75" t="s">
        <v>896</v>
      </c>
      <c r="C4" s="75" t="s">
        <v>11</v>
      </c>
      <c r="D4" s="76" t="s">
        <v>199</v>
      </c>
      <c r="E4" s="75" t="s">
        <v>106</v>
      </c>
      <c r="F4" s="75" t="s">
        <v>12</v>
      </c>
      <c r="G4" s="77">
        <v>12845.192800000001</v>
      </c>
      <c r="H4" s="77"/>
      <c r="I4" s="77">
        <f>G4*0.2</f>
        <v>2569.0385600000004</v>
      </c>
      <c r="J4" s="77">
        <f>G4-H4-I4</f>
        <v>10276.15424</v>
      </c>
      <c r="K4" s="77">
        <f>G4</f>
        <v>12845.192800000001</v>
      </c>
      <c r="L4" s="75" t="s">
        <v>67</v>
      </c>
      <c r="M4" s="114" t="s">
        <v>30</v>
      </c>
      <c r="N4" s="114" t="s">
        <v>40</v>
      </c>
      <c r="O4" s="36" t="s">
        <v>106</v>
      </c>
    </row>
    <row r="5" spans="1:15" x14ac:dyDescent="0.2">
      <c r="O5" s="87"/>
    </row>
    <row r="6" spans="1:15" x14ac:dyDescent="0.2">
      <c r="O6" s="87"/>
    </row>
    <row r="7" spans="1:15" x14ac:dyDescent="0.2">
      <c r="O7" s="87"/>
    </row>
    <row r="8" spans="1:15" x14ac:dyDescent="0.2">
      <c r="O8" s="87"/>
    </row>
    <row r="9" spans="1:15" x14ac:dyDescent="0.2">
      <c r="O9" s="87"/>
    </row>
    <row r="10" spans="1:15" x14ac:dyDescent="0.2">
      <c r="O10" s="87"/>
    </row>
    <row r="11" spans="1:15" x14ac:dyDescent="0.2">
      <c r="O11" s="87"/>
    </row>
    <row r="12" spans="1:15" x14ac:dyDescent="0.2">
      <c r="O12" s="87"/>
    </row>
    <row r="13" spans="1:15" x14ac:dyDescent="0.2">
      <c r="O13" s="87"/>
    </row>
    <row r="14" spans="1:15" x14ac:dyDescent="0.2">
      <c r="O14" s="87"/>
    </row>
    <row r="15" spans="1:15" x14ac:dyDescent="0.2">
      <c r="O15" s="87"/>
    </row>
    <row r="16" spans="1:15" x14ac:dyDescent="0.2">
      <c r="O16" s="87"/>
    </row>
    <row r="17" spans="15:15" x14ac:dyDescent="0.2">
      <c r="O17" s="87"/>
    </row>
    <row r="18" spans="15:15" x14ac:dyDescent="0.2">
      <c r="O18" s="87"/>
    </row>
    <row r="19" spans="15:15" x14ac:dyDescent="0.2">
      <c r="O19" s="87"/>
    </row>
    <row r="20" spans="15:15" x14ac:dyDescent="0.2">
      <c r="O20" s="87"/>
    </row>
    <row r="21" spans="15:15" x14ac:dyDescent="0.2">
      <c r="O21" s="87"/>
    </row>
    <row r="22" spans="15:15" x14ac:dyDescent="0.2">
      <c r="O22" s="87"/>
    </row>
    <row r="23" spans="15:15" x14ac:dyDescent="0.2">
      <c r="O23" s="87"/>
    </row>
    <row r="24" spans="15:15" x14ac:dyDescent="0.2">
      <c r="O24" s="87"/>
    </row>
    <row r="25" spans="15:15" x14ac:dyDescent="0.2">
      <c r="O25" s="87"/>
    </row>
    <row r="26" spans="15:15" x14ac:dyDescent="0.2">
      <c r="O26" s="87"/>
    </row>
    <row r="27" spans="15:15" x14ac:dyDescent="0.2">
      <c r="O27" s="87"/>
    </row>
    <row r="28" spans="15:15" x14ac:dyDescent="0.2">
      <c r="O28" s="87"/>
    </row>
    <row r="29" spans="15:15" x14ac:dyDescent="0.2">
      <c r="O29" s="87"/>
    </row>
    <row r="30" spans="15:15" x14ac:dyDescent="0.2">
      <c r="O30" s="87"/>
    </row>
    <row r="31" spans="15:15" x14ac:dyDescent="0.2">
      <c r="O31" s="87"/>
    </row>
    <row r="32" spans="15:15" x14ac:dyDescent="0.2">
      <c r="O32" s="87"/>
    </row>
    <row r="33" spans="15:15" x14ac:dyDescent="0.2">
      <c r="O33" s="87"/>
    </row>
    <row r="34" spans="15:15" x14ac:dyDescent="0.2">
      <c r="O34" s="87"/>
    </row>
    <row r="35" spans="15:15" x14ac:dyDescent="0.2">
      <c r="O35" s="87"/>
    </row>
    <row r="36" spans="15:15" x14ac:dyDescent="0.2">
      <c r="O36" s="87"/>
    </row>
    <row r="37" spans="15:15" x14ac:dyDescent="0.2">
      <c r="O37" s="87"/>
    </row>
    <row r="38" spans="15:15" x14ac:dyDescent="0.2">
      <c r="O38" s="87"/>
    </row>
    <row r="39" spans="15:15" x14ac:dyDescent="0.2">
      <c r="O39" s="87"/>
    </row>
    <row r="40" spans="15:15" x14ac:dyDescent="0.2">
      <c r="O40" s="87"/>
    </row>
    <row r="41" spans="15:15" x14ac:dyDescent="0.2">
      <c r="O41" s="87"/>
    </row>
    <row r="42" spans="15:15" x14ac:dyDescent="0.2">
      <c r="O42" s="87"/>
    </row>
    <row r="43" spans="15:15" x14ac:dyDescent="0.2">
      <c r="O43" s="87"/>
    </row>
    <row r="44" spans="15:15" x14ac:dyDescent="0.2">
      <c r="O44" s="87"/>
    </row>
    <row r="45" spans="15:15" x14ac:dyDescent="0.2">
      <c r="O45" s="87"/>
    </row>
    <row r="46" spans="15:15" x14ac:dyDescent="0.2">
      <c r="O46" s="87"/>
    </row>
    <row r="47" spans="15:15" x14ac:dyDescent="0.2">
      <c r="O47" s="87"/>
    </row>
    <row r="48" spans="15:15" x14ac:dyDescent="0.2">
      <c r="O48" s="87"/>
    </row>
    <row r="49" spans="15:15" x14ac:dyDescent="0.2">
      <c r="O49" s="87"/>
    </row>
    <row r="50" spans="15:15" x14ac:dyDescent="0.2">
      <c r="O50" s="87"/>
    </row>
    <row r="51" spans="15:15" x14ac:dyDescent="0.2">
      <c r="O51" s="87"/>
    </row>
    <row r="52" spans="15:15" x14ac:dyDescent="0.2">
      <c r="O52" s="87"/>
    </row>
    <row r="53" spans="15:15" x14ac:dyDescent="0.2">
      <c r="O53" s="87"/>
    </row>
    <row r="54" spans="15:15" x14ac:dyDescent="0.2">
      <c r="O54" s="87"/>
    </row>
    <row r="55" spans="15:15" x14ac:dyDescent="0.2">
      <c r="O55" s="87"/>
    </row>
    <row r="56" spans="15:15" x14ac:dyDescent="0.2">
      <c r="O56" s="87"/>
    </row>
    <row r="57" spans="15:15" x14ac:dyDescent="0.2">
      <c r="O57" s="87"/>
    </row>
    <row r="58" spans="15:15" x14ac:dyDescent="0.2">
      <c r="O58" s="87"/>
    </row>
    <row r="59" spans="15:15" x14ac:dyDescent="0.2">
      <c r="O59" s="87"/>
    </row>
    <row r="60" spans="15:15" x14ac:dyDescent="0.2">
      <c r="O60" s="87"/>
    </row>
    <row r="61" spans="15:15" x14ac:dyDescent="0.2">
      <c r="O61" s="87"/>
    </row>
    <row r="62" spans="15:15" x14ac:dyDescent="0.2">
      <c r="O62" s="87"/>
    </row>
    <row r="63" spans="15:15" x14ac:dyDescent="0.2">
      <c r="O63" s="87"/>
    </row>
    <row r="64" spans="15:15" x14ac:dyDescent="0.2">
      <c r="O64" s="87"/>
    </row>
    <row r="65" spans="15:15" x14ac:dyDescent="0.2">
      <c r="O65" s="87"/>
    </row>
    <row r="66" spans="15:15" x14ac:dyDescent="0.2">
      <c r="O66" s="87"/>
    </row>
    <row r="67" spans="15:15" x14ac:dyDescent="0.2">
      <c r="O67" s="87"/>
    </row>
    <row r="68" spans="15:15" x14ac:dyDescent="0.2">
      <c r="O68" s="87"/>
    </row>
    <row r="69" spans="15:15" x14ac:dyDescent="0.2">
      <c r="O69" s="87"/>
    </row>
    <row r="70" spans="15:15" x14ac:dyDescent="0.2">
      <c r="O70" s="87"/>
    </row>
    <row r="71" spans="15:15" x14ac:dyDescent="0.2">
      <c r="O71" s="87"/>
    </row>
    <row r="72" spans="15:15" x14ac:dyDescent="0.2">
      <c r="O72" s="87"/>
    </row>
    <row r="73" spans="15:15" x14ac:dyDescent="0.2">
      <c r="O73" s="87"/>
    </row>
    <row r="74" spans="15:15" x14ac:dyDescent="0.2">
      <c r="O74" s="87"/>
    </row>
    <row r="75" spans="15:15" x14ac:dyDescent="0.2">
      <c r="O75" s="87"/>
    </row>
    <row r="76" spans="15:15" x14ac:dyDescent="0.2">
      <c r="O76" s="87"/>
    </row>
    <row r="77" spans="15:15" x14ac:dyDescent="0.2">
      <c r="O77" s="87"/>
    </row>
    <row r="78" spans="15:15" x14ac:dyDescent="0.2">
      <c r="O78" s="87"/>
    </row>
    <row r="79" spans="15:15" x14ac:dyDescent="0.2">
      <c r="O79" s="87"/>
    </row>
    <row r="80" spans="15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  <row r="94" spans="15:15" x14ac:dyDescent="0.2">
      <c r="O94" s="87"/>
    </row>
    <row r="95" spans="15:15" x14ac:dyDescent="0.2">
      <c r="O95" s="87"/>
    </row>
    <row r="96" spans="15:15" x14ac:dyDescent="0.2">
      <c r="O96" s="87"/>
    </row>
    <row r="97" spans="15:15" x14ac:dyDescent="0.2">
      <c r="O97" s="87"/>
    </row>
    <row r="98" spans="15:15" x14ac:dyDescent="0.2">
      <c r="O98" s="87"/>
    </row>
    <row r="99" spans="15:15" x14ac:dyDescent="0.2">
      <c r="O99" s="87"/>
    </row>
    <row r="100" spans="15:15" x14ac:dyDescent="0.2">
      <c r="O100" s="87"/>
    </row>
    <row r="101" spans="15:15" x14ac:dyDescent="0.2">
      <c r="O101" s="87"/>
    </row>
    <row r="102" spans="15:15" x14ac:dyDescent="0.2">
      <c r="O102" s="87"/>
    </row>
    <row r="103" spans="15:15" x14ac:dyDescent="0.2">
      <c r="O103" s="87"/>
    </row>
    <row r="104" spans="15:15" x14ac:dyDescent="0.2">
      <c r="O104" s="87"/>
    </row>
    <row r="105" spans="15:15" x14ac:dyDescent="0.2">
      <c r="O105" s="87"/>
    </row>
    <row r="106" spans="15:15" x14ac:dyDescent="0.2">
      <c r="O106" s="87"/>
    </row>
    <row r="107" spans="15:15" x14ac:dyDescent="0.2">
      <c r="O107" s="87"/>
    </row>
    <row r="108" spans="15:15" x14ac:dyDescent="0.2">
      <c r="O108" s="87"/>
    </row>
    <row r="109" spans="15:15" x14ac:dyDescent="0.2">
      <c r="O109" s="87"/>
    </row>
    <row r="110" spans="15:15" x14ac:dyDescent="0.2">
      <c r="O110" s="87"/>
    </row>
    <row r="111" spans="15:15" x14ac:dyDescent="0.2">
      <c r="O111" s="87"/>
    </row>
    <row r="112" spans="15:15" x14ac:dyDescent="0.2">
      <c r="O112" s="87"/>
    </row>
    <row r="113" spans="15:15" x14ac:dyDescent="0.2">
      <c r="O113" s="87"/>
    </row>
    <row r="114" spans="15:15" x14ac:dyDescent="0.2">
      <c r="O114" s="87"/>
    </row>
    <row r="115" spans="15:15" x14ac:dyDescent="0.2">
      <c r="O115" s="87"/>
    </row>
    <row r="116" spans="15:15" x14ac:dyDescent="0.2">
      <c r="O116" s="87"/>
    </row>
    <row r="117" spans="15:15" x14ac:dyDescent="0.2">
      <c r="O117" s="87"/>
    </row>
    <row r="118" spans="15:15" x14ac:dyDescent="0.2">
      <c r="O118" s="87"/>
    </row>
    <row r="119" spans="15:15" x14ac:dyDescent="0.2">
      <c r="O119" s="87"/>
    </row>
    <row r="120" spans="15:15" x14ac:dyDescent="0.2">
      <c r="O120" s="87"/>
    </row>
    <row r="121" spans="15:15" x14ac:dyDescent="0.2">
      <c r="O121" s="87"/>
    </row>
    <row r="122" spans="15:15" x14ac:dyDescent="0.2">
      <c r="O122" s="87"/>
    </row>
    <row r="123" spans="15:15" x14ac:dyDescent="0.2">
      <c r="O123" s="87"/>
    </row>
    <row r="124" spans="15:15" x14ac:dyDescent="0.2">
      <c r="O124" s="87"/>
    </row>
    <row r="125" spans="15:15" x14ac:dyDescent="0.2">
      <c r="O125" s="87"/>
    </row>
    <row r="126" spans="15:15" x14ac:dyDescent="0.2">
      <c r="O126" s="87"/>
    </row>
    <row r="127" spans="15:15" x14ac:dyDescent="0.2">
      <c r="O127" s="87"/>
    </row>
    <row r="128" spans="15:15" x14ac:dyDescent="0.2">
      <c r="O128" s="87"/>
    </row>
    <row r="129" spans="15:15" x14ac:dyDescent="0.2">
      <c r="O129" s="87"/>
    </row>
    <row r="130" spans="15:15" x14ac:dyDescent="0.2">
      <c r="O130" s="87"/>
    </row>
    <row r="131" spans="15:15" x14ac:dyDescent="0.2">
      <c r="O131" s="87"/>
    </row>
    <row r="132" spans="15:15" x14ac:dyDescent="0.2">
      <c r="O132" s="87"/>
    </row>
    <row r="133" spans="15:15" x14ac:dyDescent="0.2">
      <c r="O133" s="87"/>
    </row>
    <row r="134" spans="15:15" x14ac:dyDescent="0.2">
      <c r="O134" s="87"/>
    </row>
    <row r="135" spans="15:15" x14ac:dyDescent="0.2">
      <c r="O135" s="87"/>
    </row>
    <row r="136" spans="15:15" x14ac:dyDescent="0.2">
      <c r="O136" s="87"/>
    </row>
    <row r="137" spans="15:15" x14ac:dyDescent="0.2">
      <c r="O137" s="87"/>
    </row>
    <row r="138" spans="15:15" x14ac:dyDescent="0.2">
      <c r="O138" s="87"/>
    </row>
    <row r="139" spans="15:15" x14ac:dyDescent="0.2">
      <c r="O139" s="87"/>
    </row>
    <row r="140" spans="15:15" x14ac:dyDescent="0.2">
      <c r="O140" s="87"/>
    </row>
    <row r="141" spans="15:15" x14ac:dyDescent="0.2">
      <c r="O141" s="87"/>
    </row>
    <row r="142" spans="15:15" x14ac:dyDescent="0.2">
      <c r="O142" s="87"/>
    </row>
    <row r="143" spans="15:15" x14ac:dyDescent="0.2">
      <c r="O143" s="87"/>
    </row>
    <row r="144" spans="15:15" x14ac:dyDescent="0.2">
      <c r="O144" s="87"/>
    </row>
    <row r="145" spans="15:15" x14ac:dyDescent="0.2">
      <c r="O145" s="87"/>
    </row>
    <row r="146" spans="15:15" x14ac:dyDescent="0.2">
      <c r="O146" s="87"/>
    </row>
    <row r="147" spans="15:15" x14ac:dyDescent="0.2">
      <c r="O147" s="87"/>
    </row>
    <row r="148" spans="15:15" x14ac:dyDescent="0.2">
      <c r="O148" s="87"/>
    </row>
    <row r="149" spans="15:15" x14ac:dyDescent="0.2">
      <c r="O149" s="87"/>
    </row>
    <row r="150" spans="15:15" x14ac:dyDescent="0.2">
      <c r="O150" s="87"/>
    </row>
    <row r="151" spans="15:15" x14ac:dyDescent="0.2">
      <c r="O151" s="87"/>
    </row>
    <row r="152" spans="15:15" x14ac:dyDescent="0.2">
      <c r="O152" s="87"/>
    </row>
    <row r="153" spans="15:15" x14ac:dyDescent="0.2">
      <c r="O153" s="87"/>
    </row>
  </sheetData>
  <sortState xmlns:xlrd2="http://schemas.microsoft.com/office/spreadsheetml/2017/richdata2" ref="A4:N4">
    <sortCondition ref="E10:E15" customList="楚雄市,双柏县,牟定县,南华县,姚安县,大姚县,永仁县,元谋县,武定县,禄丰县"/>
  </sortState>
  <mergeCells count="14">
    <mergeCell ref="M2:M3"/>
    <mergeCell ref="N2:N3"/>
    <mergeCell ref="O2:O3"/>
    <mergeCell ref="A1:N1"/>
    <mergeCell ref="F2:F3"/>
    <mergeCell ref="G2:G3"/>
    <mergeCell ref="L2:L3"/>
    <mergeCell ref="H2:J2"/>
    <mergeCell ref="K2:K3"/>
    <mergeCell ref="A2:A3"/>
    <mergeCell ref="B2:B3"/>
    <mergeCell ref="C2:C3"/>
    <mergeCell ref="D2:D3"/>
    <mergeCell ref="E2:E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AA2B-14A8-4544-A921-23D22F589077}">
  <dimension ref="A1:O153"/>
  <sheetViews>
    <sheetView zoomScale="80" zoomScaleNormal="80" zoomScaleSheetLayoutView="100" workbookViewId="0">
      <selection activeCell="I36" sqref="I36"/>
    </sheetView>
  </sheetViews>
  <sheetFormatPr defaultRowHeight="14.25" x14ac:dyDescent="0.2"/>
  <cols>
    <col min="1" max="1" width="5.625" style="34" customWidth="1"/>
    <col min="2" max="2" width="21.875" style="34" customWidth="1"/>
    <col min="3" max="3" width="6.125" style="34" customWidth="1"/>
    <col min="4" max="4" width="44.375" style="34" customWidth="1"/>
    <col min="5" max="5" width="9" style="34" customWidth="1"/>
    <col min="6" max="6" width="9.625" style="34" customWidth="1"/>
    <col min="7" max="7" width="10.625" style="34" customWidth="1"/>
    <col min="8" max="8" width="11.125" style="34" customWidth="1"/>
    <col min="9" max="9" width="11.5" style="34" customWidth="1"/>
    <col min="10" max="10" width="10.75" style="34" customWidth="1"/>
    <col min="11" max="11" width="14.375" style="34" customWidth="1"/>
    <col min="12" max="12" width="11.125" style="34" customWidth="1"/>
    <col min="13" max="16384" width="9" style="34"/>
  </cols>
  <sheetData>
    <row r="1" spans="1:15" ht="21.95" customHeight="1" x14ac:dyDescent="0.2">
      <c r="A1" s="100" t="s">
        <v>310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7"/>
    </row>
    <row r="2" spans="1:15" s="46" customFormat="1" ht="24.95" customHeight="1" x14ac:dyDescent="0.2">
      <c r="A2" s="98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98" t="s">
        <v>8</v>
      </c>
      <c r="H2" s="99" t="s">
        <v>6</v>
      </c>
      <c r="I2" s="99"/>
      <c r="J2" s="99"/>
      <c r="K2" s="98" t="s">
        <v>52</v>
      </c>
      <c r="L2" s="98" t="s">
        <v>7</v>
      </c>
      <c r="M2" s="98" t="s">
        <v>28</v>
      </c>
      <c r="N2" s="98" t="s">
        <v>29</v>
      </c>
      <c r="O2" s="98" t="s">
        <v>45</v>
      </c>
    </row>
    <row r="3" spans="1:15" s="46" customFormat="1" ht="39.950000000000003" customHeight="1" x14ac:dyDescent="0.2">
      <c r="A3" s="98"/>
      <c r="B3" s="98"/>
      <c r="C3" s="98"/>
      <c r="D3" s="98"/>
      <c r="E3" s="98"/>
      <c r="F3" s="98"/>
      <c r="G3" s="98"/>
      <c r="H3" s="29" t="s">
        <v>47</v>
      </c>
      <c r="I3" s="29" t="s">
        <v>48</v>
      </c>
      <c r="J3" s="29" t="s">
        <v>49</v>
      </c>
      <c r="K3" s="98"/>
      <c r="L3" s="98"/>
      <c r="M3" s="98"/>
      <c r="N3" s="98"/>
      <c r="O3" s="98"/>
    </row>
    <row r="4" spans="1:15" s="80" customFormat="1" ht="112.5" customHeight="1" x14ac:dyDescent="0.2">
      <c r="A4" s="61">
        <v>1</v>
      </c>
      <c r="B4" s="66" t="s">
        <v>109</v>
      </c>
      <c r="C4" s="61" t="s">
        <v>11</v>
      </c>
      <c r="D4" s="66" t="s">
        <v>200</v>
      </c>
      <c r="E4" s="61" t="s">
        <v>106</v>
      </c>
      <c r="F4" s="61" t="s">
        <v>557</v>
      </c>
      <c r="G4" s="78">
        <v>18783.249770334933</v>
      </c>
      <c r="H4" s="77"/>
      <c r="I4" s="77">
        <v>3756.6499540669865</v>
      </c>
      <c r="J4" s="77">
        <v>15026.599816267946</v>
      </c>
      <c r="K4" s="78">
        <v>15965.762304784692</v>
      </c>
      <c r="L4" s="79"/>
      <c r="M4" s="10" t="s">
        <v>26</v>
      </c>
      <c r="N4" s="56" t="s">
        <v>293</v>
      </c>
      <c r="O4" s="30" t="s">
        <v>493</v>
      </c>
    </row>
    <row r="5" spans="1:15" x14ac:dyDescent="0.2">
      <c r="O5" s="58"/>
    </row>
    <row r="6" spans="1:15" x14ac:dyDescent="0.2">
      <c r="O6" s="58"/>
    </row>
    <row r="7" spans="1:15" x14ac:dyDescent="0.2">
      <c r="O7" s="58"/>
    </row>
    <row r="8" spans="1:15" x14ac:dyDescent="0.2">
      <c r="O8" s="58"/>
    </row>
    <row r="9" spans="1:15" x14ac:dyDescent="0.2">
      <c r="O9" s="58"/>
    </row>
    <row r="10" spans="1:15" x14ac:dyDescent="0.2">
      <c r="O10" s="58"/>
    </row>
    <row r="11" spans="1:15" x14ac:dyDescent="0.2">
      <c r="O11" s="58"/>
    </row>
    <row r="12" spans="1:15" x14ac:dyDescent="0.2">
      <c r="O12" s="58"/>
    </row>
    <row r="13" spans="1:15" x14ac:dyDescent="0.2">
      <c r="O13" s="58"/>
    </row>
    <row r="14" spans="1:15" x14ac:dyDescent="0.2">
      <c r="O14" s="58"/>
    </row>
    <row r="15" spans="1:15" x14ac:dyDescent="0.2">
      <c r="O15" s="58"/>
    </row>
    <row r="16" spans="1:15" x14ac:dyDescent="0.2">
      <c r="O16" s="58"/>
    </row>
    <row r="17" spans="15:15" x14ac:dyDescent="0.2">
      <c r="O17" s="58"/>
    </row>
    <row r="18" spans="15:15" x14ac:dyDescent="0.2">
      <c r="O18" s="58"/>
    </row>
    <row r="19" spans="15:15" x14ac:dyDescent="0.2">
      <c r="O19" s="58"/>
    </row>
    <row r="20" spans="15:15" x14ac:dyDescent="0.2">
      <c r="O20" s="58"/>
    </row>
    <row r="21" spans="15:15" x14ac:dyDescent="0.2">
      <c r="O21" s="58"/>
    </row>
    <row r="22" spans="15:15" x14ac:dyDescent="0.2">
      <c r="O22" s="58"/>
    </row>
    <row r="23" spans="15:15" x14ac:dyDescent="0.2">
      <c r="O23" s="58"/>
    </row>
    <row r="24" spans="15:15" x14ac:dyDescent="0.2">
      <c r="O24" s="58"/>
    </row>
    <row r="25" spans="15:15" x14ac:dyDescent="0.2">
      <c r="O25" s="58"/>
    </row>
    <row r="26" spans="15:15" x14ac:dyDescent="0.2">
      <c r="O26" s="58"/>
    </row>
    <row r="27" spans="15:15" x14ac:dyDescent="0.2">
      <c r="O27" s="58"/>
    </row>
    <row r="28" spans="15:15" x14ac:dyDescent="0.2">
      <c r="O28" s="58"/>
    </row>
    <row r="29" spans="15:15" x14ac:dyDescent="0.2">
      <c r="O29" s="58"/>
    </row>
    <row r="30" spans="15:15" x14ac:dyDescent="0.2">
      <c r="O30" s="58"/>
    </row>
    <row r="31" spans="15:15" x14ac:dyDescent="0.2">
      <c r="O31" s="58"/>
    </row>
    <row r="32" spans="15:15" x14ac:dyDescent="0.2">
      <c r="O32" s="58"/>
    </row>
    <row r="33" spans="15:15" x14ac:dyDescent="0.2">
      <c r="O33" s="58"/>
    </row>
    <row r="34" spans="15:15" x14ac:dyDescent="0.2">
      <c r="O34" s="58"/>
    </row>
    <row r="35" spans="15:15" x14ac:dyDescent="0.2">
      <c r="O35" s="58"/>
    </row>
    <row r="36" spans="15:15" x14ac:dyDescent="0.2">
      <c r="O36" s="58"/>
    </row>
    <row r="37" spans="15:15" x14ac:dyDescent="0.2">
      <c r="O37" s="58"/>
    </row>
    <row r="38" spans="15:15" x14ac:dyDescent="0.2">
      <c r="O38" s="58"/>
    </row>
    <row r="39" spans="15:15" x14ac:dyDescent="0.2">
      <c r="O39" s="58"/>
    </row>
    <row r="40" spans="15:15" x14ac:dyDescent="0.2">
      <c r="O40" s="58"/>
    </row>
    <row r="41" spans="15:15" x14ac:dyDescent="0.2">
      <c r="O41" s="58"/>
    </row>
    <row r="42" spans="15:15" x14ac:dyDescent="0.2">
      <c r="O42" s="58"/>
    </row>
    <row r="43" spans="15:15" x14ac:dyDescent="0.2">
      <c r="O43" s="58"/>
    </row>
    <row r="44" spans="15:15" x14ac:dyDescent="0.2">
      <c r="O44" s="58"/>
    </row>
    <row r="45" spans="15:15" x14ac:dyDescent="0.2">
      <c r="O45" s="58"/>
    </row>
    <row r="46" spans="15:15" x14ac:dyDescent="0.2">
      <c r="O46" s="58"/>
    </row>
    <row r="47" spans="15:15" x14ac:dyDescent="0.2">
      <c r="O47" s="58"/>
    </row>
    <row r="48" spans="15:15" x14ac:dyDescent="0.2">
      <c r="O48" s="58"/>
    </row>
    <row r="49" spans="15:15" x14ac:dyDescent="0.2">
      <c r="O49" s="58"/>
    </row>
    <row r="50" spans="15:15" x14ac:dyDescent="0.2">
      <c r="O50" s="58"/>
    </row>
    <row r="51" spans="15:15" x14ac:dyDescent="0.2">
      <c r="O51" s="58"/>
    </row>
    <row r="52" spans="15:15" x14ac:dyDescent="0.2">
      <c r="O52" s="58"/>
    </row>
    <row r="53" spans="15:15" x14ac:dyDescent="0.2">
      <c r="O53" s="58"/>
    </row>
    <row r="54" spans="15:15" x14ac:dyDescent="0.2">
      <c r="O54" s="58"/>
    </row>
    <row r="55" spans="15:15" x14ac:dyDescent="0.2">
      <c r="O55" s="58"/>
    </row>
    <row r="56" spans="15:15" x14ac:dyDescent="0.2">
      <c r="O56" s="58"/>
    </row>
    <row r="57" spans="15:15" x14ac:dyDescent="0.2">
      <c r="O57" s="58"/>
    </row>
    <row r="58" spans="15:15" x14ac:dyDescent="0.2">
      <c r="O58" s="58"/>
    </row>
    <row r="59" spans="15:15" x14ac:dyDescent="0.2">
      <c r="O59" s="58"/>
    </row>
    <row r="60" spans="15:15" x14ac:dyDescent="0.2">
      <c r="O60" s="58"/>
    </row>
    <row r="61" spans="15:15" x14ac:dyDescent="0.2">
      <c r="O61" s="58"/>
    </row>
    <row r="62" spans="15:15" x14ac:dyDescent="0.2">
      <c r="O62" s="58"/>
    </row>
    <row r="63" spans="15:15" x14ac:dyDescent="0.2">
      <c r="O63" s="58"/>
    </row>
    <row r="64" spans="15:15" x14ac:dyDescent="0.2">
      <c r="O64" s="58"/>
    </row>
    <row r="65" spans="15:15" x14ac:dyDescent="0.2">
      <c r="O65" s="58"/>
    </row>
    <row r="66" spans="15:15" x14ac:dyDescent="0.2">
      <c r="O66" s="58"/>
    </row>
    <row r="67" spans="15:15" x14ac:dyDescent="0.2">
      <c r="O67" s="58"/>
    </row>
    <row r="68" spans="15:15" x14ac:dyDescent="0.2">
      <c r="O68" s="58"/>
    </row>
    <row r="69" spans="15:15" x14ac:dyDescent="0.2">
      <c r="O69" s="58"/>
    </row>
    <row r="70" spans="15:15" x14ac:dyDescent="0.2">
      <c r="O70" s="58"/>
    </row>
    <row r="71" spans="15:15" x14ac:dyDescent="0.2">
      <c r="O71" s="58"/>
    </row>
    <row r="72" spans="15:15" x14ac:dyDescent="0.2">
      <c r="O72" s="58"/>
    </row>
    <row r="73" spans="15:15" x14ac:dyDescent="0.2">
      <c r="O73" s="58"/>
    </row>
    <row r="74" spans="15:15" x14ac:dyDescent="0.2">
      <c r="O74" s="58"/>
    </row>
    <row r="75" spans="15:15" x14ac:dyDescent="0.2">
      <c r="O75" s="58"/>
    </row>
    <row r="76" spans="15:15" x14ac:dyDescent="0.2">
      <c r="O76" s="58"/>
    </row>
    <row r="77" spans="15:15" x14ac:dyDescent="0.2">
      <c r="O77" s="58"/>
    </row>
    <row r="78" spans="15:15" x14ac:dyDescent="0.2">
      <c r="O78" s="58"/>
    </row>
    <row r="79" spans="15:15" x14ac:dyDescent="0.2">
      <c r="O79" s="58"/>
    </row>
    <row r="80" spans="15:15" x14ac:dyDescent="0.2">
      <c r="O80" s="58"/>
    </row>
    <row r="81" spans="15:15" x14ac:dyDescent="0.2">
      <c r="O81" s="58"/>
    </row>
    <row r="82" spans="15:15" x14ac:dyDescent="0.2">
      <c r="O82" s="58"/>
    </row>
    <row r="83" spans="15:15" x14ac:dyDescent="0.2">
      <c r="O83" s="58"/>
    </row>
    <row r="84" spans="15:15" x14ac:dyDescent="0.2">
      <c r="O84" s="58"/>
    </row>
    <row r="85" spans="15:15" x14ac:dyDescent="0.2">
      <c r="O85" s="58"/>
    </row>
    <row r="86" spans="15:15" x14ac:dyDescent="0.2">
      <c r="O86" s="58"/>
    </row>
    <row r="87" spans="15:15" x14ac:dyDescent="0.2">
      <c r="O87" s="58"/>
    </row>
    <row r="88" spans="15:15" x14ac:dyDescent="0.2">
      <c r="O88" s="58"/>
    </row>
    <row r="89" spans="15:15" x14ac:dyDescent="0.2">
      <c r="O89" s="58"/>
    </row>
    <row r="90" spans="15:15" x14ac:dyDescent="0.2">
      <c r="O90" s="58"/>
    </row>
    <row r="91" spans="15:15" x14ac:dyDescent="0.2">
      <c r="O91" s="58"/>
    </row>
    <row r="92" spans="15:15" x14ac:dyDescent="0.2">
      <c r="O92" s="58"/>
    </row>
    <row r="93" spans="15:15" x14ac:dyDescent="0.2">
      <c r="O93" s="58"/>
    </row>
    <row r="94" spans="15:15" x14ac:dyDescent="0.2">
      <c r="O94" s="58"/>
    </row>
    <row r="95" spans="15:15" x14ac:dyDescent="0.2">
      <c r="O95" s="58"/>
    </row>
    <row r="96" spans="15:15" x14ac:dyDescent="0.2">
      <c r="O96" s="58"/>
    </row>
    <row r="97" spans="15:15" x14ac:dyDescent="0.2">
      <c r="O97" s="58"/>
    </row>
    <row r="98" spans="15:15" x14ac:dyDescent="0.2">
      <c r="O98" s="58"/>
    </row>
    <row r="99" spans="15:15" x14ac:dyDescent="0.2">
      <c r="O99" s="58"/>
    </row>
    <row r="100" spans="15:15" x14ac:dyDescent="0.2">
      <c r="O100" s="58"/>
    </row>
    <row r="101" spans="15:15" x14ac:dyDescent="0.2">
      <c r="O101" s="58"/>
    </row>
    <row r="102" spans="15:15" x14ac:dyDescent="0.2">
      <c r="O102" s="58"/>
    </row>
    <row r="103" spans="15:15" x14ac:dyDescent="0.2">
      <c r="O103" s="58"/>
    </row>
    <row r="104" spans="15:15" x14ac:dyDescent="0.2">
      <c r="O104" s="58"/>
    </row>
    <row r="105" spans="15:15" x14ac:dyDescent="0.2">
      <c r="O105" s="58"/>
    </row>
    <row r="106" spans="15:15" x14ac:dyDescent="0.2">
      <c r="O106" s="58"/>
    </row>
    <row r="107" spans="15:15" x14ac:dyDescent="0.2">
      <c r="O107" s="58"/>
    </row>
    <row r="108" spans="15:15" x14ac:dyDescent="0.2">
      <c r="O108" s="58"/>
    </row>
    <row r="109" spans="15:15" x14ac:dyDescent="0.2">
      <c r="O109" s="58"/>
    </row>
    <row r="110" spans="15:15" x14ac:dyDescent="0.2">
      <c r="O110" s="58"/>
    </row>
    <row r="111" spans="15:15" x14ac:dyDescent="0.2">
      <c r="O111" s="58"/>
    </row>
    <row r="112" spans="15:15" x14ac:dyDescent="0.2">
      <c r="O112" s="58"/>
    </row>
    <row r="113" spans="15:15" x14ac:dyDescent="0.2">
      <c r="O113" s="58"/>
    </row>
    <row r="114" spans="15:15" x14ac:dyDescent="0.2">
      <c r="O114" s="58"/>
    </row>
    <row r="115" spans="15:15" x14ac:dyDescent="0.2">
      <c r="O115" s="58"/>
    </row>
    <row r="116" spans="15:15" x14ac:dyDescent="0.2">
      <c r="O116" s="58"/>
    </row>
    <row r="117" spans="15:15" x14ac:dyDescent="0.2">
      <c r="O117" s="58"/>
    </row>
    <row r="118" spans="15:15" x14ac:dyDescent="0.2">
      <c r="O118" s="58"/>
    </row>
    <row r="119" spans="15:15" x14ac:dyDescent="0.2">
      <c r="O119" s="58"/>
    </row>
    <row r="120" spans="15:15" x14ac:dyDescent="0.2">
      <c r="O120" s="58"/>
    </row>
    <row r="121" spans="15:15" x14ac:dyDescent="0.2">
      <c r="O121" s="58"/>
    </row>
    <row r="122" spans="15:15" x14ac:dyDescent="0.2">
      <c r="O122" s="58"/>
    </row>
    <row r="123" spans="15:15" x14ac:dyDescent="0.2">
      <c r="O123" s="58"/>
    </row>
    <row r="124" spans="15:15" x14ac:dyDescent="0.2">
      <c r="O124" s="58"/>
    </row>
    <row r="125" spans="15:15" x14ac:dyDescent="0.2">
      <c r="O125" s="58"/>
    </row>
    <row r="126" spans="15:15" x14ac:dyDescent="0.2">
      <c r="O126" s="58"/>
    </row>
    <row r="127" spans="15:15" x14ac:dyDescent="0.2">
      <c r="O127" s="58"/>
    </row>
    <row r="128" spans="15:15" x14ac:dyDescent="0.2">
      <c r="O128" s="58"/>
    </row>
    <row r="129" spans="15:15" x14ac:dyDescent="0.2">
      <c r="O129" s="58"/>
    </row>
    <row r="130" spans="15:15" x14ac:dyDescent="0.2">
      <c r="O130" s="58"/>
    </row>
    <row r="131" spans="15:15" x14ac:dyDescent="0.2">
      <c r="O131" s="58"/>
    </row>
    <row r="132" spans="15:15" x14ac:dyDescent="0.2">
      <c r="O132" s="58"/>
    </row>
    <row r="133" spans="15:15" x14ac:dyDescent="0.2">
      <c r="O133" s="58"/>
    </row>
    <row r="134" spans="15:15" x14ac:dyDescent="0.2">
      <c r="O134" s="58"/>
    </row>
    <row r="135" spans="15:15" x14ac:dyDescent="0.2">
      <c r="O135" s="58"/>
    </row>
    <row r="136" spans="15:15" x14ac:dyDescent="0.2">
      <c r="O136" s="58"/>
    </row>
    <row r="137" spans="15:15" x14ac:dyDescent="0.2">
      <c r="O137" s="58"/>
    </row>
    <row r="138" spans="15:15" x14ac:dyDescent="0.2">
      <c r="O138" s="58"/>
    </row>
    <row r="139" spans="15:15" x14ac:dyDescent="0.2">
      <c r="O139" s="58"/>
    </row>
    <row r="140" spans="15:15" x14ac:dyDescent="0.2">
      <c r="O140" s="58"/>
    </row>
    <row r="141" spans="15:15" x14ac:dyDescent="0.2">
      <c r="O141" s="58"/>
    </row>
    <row r="142" spans="15:15" x14ac:dyDescent="0.2">
      <c r="O142" s="58"/>
    </row>
    <row r="143" spans="15:15" x14ac:dyDescent="0.2">
      <c r="O143" s="58"/>
    </row>
    <row r="144" spans="15:15" x14ac:dyDescent="0.2">
      <c r="O144" s="58"/>
    </row>
    <row r="145" spans="15:15" x14ac:dyDescent="0.2">
      <c r="O145" s="58"/>
    </row>
    <row r="146" spans="15:15" x14ac:dyDescent="0.2">
      <c r="O146" s="58"/>
    </row>
    <row r="147" spans="15:15" x14ac:dyDescent="0.2">
      <c r="O147" s="58"/>
    </row>
    <row r="148" spans="15:15" x14ac:dyDescent="0.2">
      <c r="O148" s="58"/>
    </row>
    <row r="149" spans="15:15" x14ac:dyDescent="0.2">
      <c r="O149" s="58"/>
    </row>
    <row r="150" spans="15:15" x14ac:dyDescent="0.2">
      <c r="O150" s="58"/>
    </row>
    <row r="151" spans="15:15" x14ac:dyDescent="0.2">
      <c r="O151" s="58"/>
    </row>
    <row r="152" spans="15:15" x14ac:dyDescent="0.2">
      <c r="O152" s="58"/>
    </row>
    <row r="153" spans="15:15" x14ac:dyDescent="0.2">
      <c r="O153" s="58"/>
    </row>
  </sheetData>
  <mergeCells count="14">
    <mergeCell ref="O2:O3"/>
    <mergeCell ref="M2:M3"/>
    <mergeCell ref="N2:N3"/>
    <mergeCell ref="A1:N1"/>
    <mergeCell ref="F2:F3"/>
    <mergeCell ref="G2:G3"/>
    <mergeCell ref="L2:L3"/>
    <mergeCell ref="H2:J2"/>
    <mergeCell ref="K2:K3"/>
    <mergeCell ref="A2:A3"/>
    <mergeCell ref="B2:B3"/>
    <mergeCell ref="C2:C3"/>
    <mergeCell ref="D2:D3"/>
    <mergeCell ref="E2:E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69"/>
  <sheetViews>
    <sheetView zoomScale="85" zoomScaleNormal="85" zoomScaleSheetLayoutView="80" workbookViewId="0">
      <selection activeCell="O7" sqref="O7"/>
    </sheetView>
  </sheetViews>
  <sheetFormatPr defaultRowHeight="14.25" x14ac:dyDescent="0.2"/>
  <cols>
    <col min="1" max="1" width="5.25" style="34" customWidth="1"/>
    <col min="2" max="2" width="32.5" style="72" customWidth="1"/>
    <col min="3" max="3" width="5.875" style="33" customWidth="1"/>
    <col min="4" max="4" width="47.625" style="34" bestFit="1" customWidth="1"/>
    <col min="5" max="5" width="6.75" style="34" customWidth="1"/>
    <col min="6" max="6" width="9.875" style="34" customWidth="1"/>
    <col min="7" max="7" width="9.5" style="34" customWidth="1"/>
    <col min="8" max="8" width="10.5" style="34" customWidth="1"/>
    <col min="9" max="9" width="11" style="34" customWidth="1"/>
    <col min="10" max="10" width="10.75" style="34" customWidth="1"/>
    <col min="11" max="11" width="9.5" style="34" customWidth="1"/>
    <col min="12" max="12" width="9.75" style="34" customWidth="1"/>
    <col min="13" max="13" width="9.5" style="34" customWidth="1"/>
    <col min="14" max="14" width="8.125" style="34" customWidth="1"/>
    <col min="15" max="16384" width="9" style="34"/>
  </cols>
  <sheetData>
    <row r="1" spans="1:15" ht="21.95" customHeight="1" x14ac:dyDescent="0.2">
      <c r="A1" s="100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7"/>
    </row>
    <row r="2" spans="1:15" s="46" customFormat="1" ht="24.95" customHeight="1" x14ac:dyDescent="0.2">
      <c r="A2" s="98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98" t="s">
        <v>8</v>
      </c>
      <c r="H2" s="99" t="s">
        <v>6</v>
      </c>
      <c r="I2" s="99"/>
      <c r="J2" s="99"/>
      <c r="K2" s="98" t="s">
        <v>52</v>
      </c>
      <c r="L2" s="98" t="s">
        <v>7</v>
      </c>
      <c r="M2" s="98" t="s">
        <v>28</v>
      </c>
      <c r="N2" s="98" t="s">
        <v>29</v>
      </c>
      <c r="O2" s="98" t="s">
        <v>45</v>
      </c>
    </row>
    <row r="3" spans="1:15" s="46" customFormat="1" ht="39.950000000000003" customHeight="1" x14ac:dyDescent="0.2">
      <c r="A3" s="98"/>
      <c r="B3" s="98"/>
      <c r="C3" s="98"/>
      <c r="D3" s="98"/>
      <c r="E3" s="98"/>
      <c r="F3" s="98"/>
      <c r="G3" s="98"/>
      <c r="H3" s="29" t="s">
        <v>47</v>
      </c>
      <c r="I3" s="29" t="s">
        <v>48</v>
      </c>
      <c r="J3" s="29" t="s">
        <v>49</v>
      </c>
      <c r="K3" s="98"/>
      <c r="L3" s="98"/>
      <c r="M3" s="98"/>
      <c r="N3" s="98"/>
      <c r="O3" s="98"/>
    </row>
    <row r="4" spans="1:15" s="81" customFormat="1" ht="66" customHeight="1" x14ac:dyDescent="0.2">
      <c r="A4" s="10">
        <v>1</v>
      </c>
      <c r="B4" s="51" t="s">
        <v>524</v>
      </c>
      <c r="C4" s="10" t="s">
        <v>496</v>
      </c>
      <c r="D4" s="51" t="s">
        <v>525</v>
      </c>
      <c r="E4" s="10" t="s">
        <v>106</v>
      </c>
      <c r="F4" s="10" t="s">
        <v>557</v>
      </c>
      <c r="G4" s="9">
        <v>16800</v>
      </c>
      <c r="H4" s="9"/>
      <c r="I4" s="9">
        <v>3360</v>
      </c>
      <c r="J4" s="9">
        <v>13440</v>
      </c>
      <c r="K4" s="9">
        <v>8400</v>
      </c>
      <c r="L4" s="36" t="s">
        <v>526</v>
      </c>
      <c r="M4" s="36" t="s">
        <v>26</v>
      </c>
      <c r="N4" s="36" t="s">
        <v>41</v>
      </c>
      <c r="O4" s="53" t="s">
        <v>203</v>
      </c>
    </row>
    <row r="5" spans="1:15" s="81" customFormat="1" ht="66" customHeight="1" x14ac:dyDescent="0.2">
      <c r="A5" s="10">
        <v>2</v>
      </c>
      <c r="B5" s="51" t="s">
        <v>494</v>
      </c>
      <c r="C5" s="10" t="s">
        <v>10</v>
      </c>
      <c r="D5" s="51" t="s">
        <v>495</v>
      </c>
      <c r="E5" s="10" t="s">
        <v>106</v>
      </c>
      <c r="F5" s="10" t="s">
        <v>557</v>
      </c>
      <c r="G5" s="9">
        <v>3500</v>
      </c>
      <c r="H5" s="9"/>
      <c r="I5" s="9">
        <v>700</v>
      </c>
      <c r="J5" s="9">
        <v>2800</v>
      </c>
      <c r="K5" s="9">
        <v>2800</v>
      </c>
      <c r="L5" s="36"/>
      <c r="M5" s="36" t="s">
        <v>26</v>
      </c>
      <c r="N5" s="36" t="s">
        <v>41</v>
      </c>
      <c r="O5" s="53"/>
    </row>
    <row r="6" spans="1:15" s="82" customFormat="1" ht="66" customHeight="1" x14ac:dyDescent="0.2">
      <c r="A6" s="54">
        <v>3</v>
      </c>
      <c r="B6" s="67" t="s">
        <v>498</v>
      </c>
      <c r="C6" s="54" t="s">
        <v>496</v>
      </c>
      <c r="D6" s="67" t="s">
        <v>497</v>
      </c>
      <c r="E6" s="54" t="s">
        <v>106</v>
      </c>
      <c r="F6" s="54" t="s">
        <v>557</v>
      </c>
      <c r="G6" s="69">
        <v>1924</v>
      </c>
      <c r="H6" s="69"/>
      <c r="I6" s="69">
        <v>384.8</v>
      </c>
      <c r="J6" s="69">
        <v>1539.2</v>
      </c>
      <c r="K6" s="69"/>
      <c r="L6" s="41"/>
      <c r="M6" s="41" t="s">
        <v>26</v>
      </c>
      <c r="N6" s="41" t="s">
        <v>41</v>
      </c>
      <c r="O6" s="45"/>
    </row>
    <row r="7" spans="1:15" s="50" customFormat="1" ht="66" customHeight="1" x14ac:dyDescent="0.2">
      <c r="A7" s="54">
        <v>4</v>
      </c>
      <c r="B7" s="67" t="s">
        <v>499</v>
      </c>
      <c r="C7" s="54" t="s">
        <v>496</v>
      </c>
      <c r="D7" s="67" t="s">
        <v>500</v>
      </c>
      <c r="E7" s="54" t="s">
        <v>106</v>
      </c>
      <c r="F7" s="54" t="s">
        <v>557</v>
      </c>
      <c r="G7" s="69">
        <v>1839.5</v>
      </c>
      <c r="H7" s="69"/>
      <c r="I7" s="69">
        <v>367.90000000000003</v>
      </c>
      <c r="J7" s="69">
        <v>1471.6</v>
      </c>
      <c r="K7" s="69"/>
      <c r="L7" s="41"/>
      <c r="M7" s="41" t="s">
        <v>26</v>
      </c>
      <c r="N7" s="41" t="s">
        <v>41</v>
      </c>
      <c r="O7" s="45"/>
    </row>
    <row r="8" spans="1:15" s="50" customFormat="1" ht="66" customHeight="1" x14ac:dyDescent="0.2">
      <c r="A8" s="54">
        <v>5</v>
      </c>
      <c r="B8" s="67" t="s">
        <v>501</v>
      </c>
      <c r="C8" s="54" t="s">
        <v>496</v>
      </c>
      <c r="D8" s="67" t="s">
        <v>502</v>
      </c>
      <c r="E8" s="54" t="s">
        <v>106</v>
      </c>
      <c r="F8" s="54" t="s">
        <v>557</v>
      </c>
      <c r="G8" s="69">
        <v>1664</v>
      </c>
      <c r="H8" s="69"/>
      <c r="I8" s="69">
        <v>332.8</v>
      </c>
      <c r="J8" s="69">
        <v>1331.2</v>
      </c>
      <c r="K8" s="69"/>
      <c r="L8" s="41"/>
      <c r="M8" s="41" t="s">
        <v>26</v>
      </c>
      <c r="N8" s="41" t="s">
        <v>41</v>
      </c>
      <c r="O8" s="45"/>
    </row>
    <row r="9" spans="1:15" s="50" customFormat="1" ht="66" customHeight="1" x14ac:dyDescent="0.2">
      <c r="A9" s="54">
        <v>6</v>
      </c>
      <c r="B9" s="67" t="s">
        <v>503</v>
      </c>
      <c r="C9" s="54" t="s">
        <v>496</v>
      </c>
      <c r="D9" s="67" t="s">
        <v>504</v>
      </c>
      <c r="E9" s="54" t="s">
        <v>106</v>
      </c>
      <c r="F9" s="54" t="s">
        <v>557</v>
      </c>
      <c r="G9" s="69">
        <v>668.2</v>
      </c>
      <c r="H9" s="69"/>
      <c r="I9" s="69">
        <v>133.64000000000001</v>
      </c>
      <c r="J9" s="69">
        <v>534.56000000000006</v>
      </c>
      <c r="K9" s="69"/>
      <c r="L9" s="41"/>
      <c r="M9" s="41" t="s">
        <v>26</v>
      </c>
      <c r="N9" s="41" t="s">
        <v>41</v>
      </c>
      <c r="O9" s="45"/>
    </row>
    <row r="10" spans="1:15" s="50" customFormat="1" ht="66" customHeight="1" x14ac:dyDescent="0.2">
      <c r="A10" s="54">
        <v>7</v>
      </c>
      <c r="B10" s="67" t="s">
        <v>505</v>
      </c>
      <c r="C10" s="54" t="s">
        <v>496</v>
      </c>
      <c r="D10" s="67" t="s">
        <v>506</v>
      </c>
      <c r="E10" s="54" t="s">
        <v>106</v>
      </c>
      <c r="F10" s="54" t="s">
        <v>557</v>
      </c>
      <c r="G10" s="69">
        <v>1553.5</v>
      </c>
      <c r="H10" s="69"/>
      <c r="I10" s="69">
        <v>310.70000000000005</v>
      </c>
      <c r="J10" s="69">
        <v>1242.8</v>
      </c>
      <c r="K10" s="69"/>
      <c r="L10" s="41"/>
      <c r="M10" s="41" t="s">
        <v>26</v>
      </c>
      <c r="N10" s="41" t="s">
        <v>41</v>
      </c>
      <c r="O10" s="45"/>
    </row>
    <row r="11" spans="1:15" s="50" customFormat="1" ht="66" customHeight="1" x14ac:dyDescent="0.2">
      <c r="A11" s="54">
        <v>8</v>
      </c>
      <c r="B11" s="67" t="s">
        <v>507</v>
      </c>
      <c r="C11" s="54" t="s">
        <v>496</v>
      </c>
      <c r="D11" s="67" t="s">
        <v>500</v>
      </c>
      <c r="E11" s="54" t="s">
        <v>106</v>
      </c>
      <c r="F11" s="54" t="s">
        <v>557</v>
      </c>
      <c r="G11" s="69">
        <v>1839.5</v>
      </c>
      <c r="H11" s="69"/>
      <c r="I11" s="69">
        <v>367.90000000000003</v>
      </c>
      <c r="J11" s="69">
        <v>1471.6</v>
      </c>
      <c r="K11" s="69"/>
      <c r="L11" s="41"/>
      <c r="M11" s="41" t="s">
        <v>26</v>
      </c>
      <c r="N11" s="41" t="s">
        <v>41</v>
      </c>
      <c r="O11" s="45"/>
    </row>
    <row r="12" spans="1:15" s="50" customFormat="1" ht="66" customHeight="1" x14ac:dyDescent="0.2">
      <c r="A12" s="54">
        <v>9</v>
      </c>
      <c r="B12" s="67" t="s">
        <v>508</v>
      </c>
      <c r="C12" s="54" t="s">
        <v>496</v>
      </c>
      <c r="D12" s="67" t="s">
        <v>509</v>
      </c>
      <c r="E12" s="54" t="s">
        <v>106</v>
      </c>
      <c r="F12" s="54" t="s">
        <v>557</v>
      </c>
      <c r="G12" s="69">
        <v>1466.4</v>
      </c>
      <c r="H12" s="69"/>
      <c r="I12" s="69">
        <v>293.28000000000003</v>
      </c>
      <c r="J12" s="69">
        <v>1173.1200000000001</v>
      </c>
      <c r="K12" s="69"/>
      <c r="L12" s="41"/>
      <c r="M12" s="41" t="s">
        <v>26</v>
      </c>
      <c r="N12" s="41" t="s">
        <v>41</v>
      </c>
      <c r="O12" s="45"/>
    </row>
    <row r="13" spans="1:15" s="50" customFormat="1" ht="66" customHeight="1" x14ac:dyDescent="0.2">
      <c r="A13" s="54">
        <v>10</v>
      </c>
      <c r="B13" s="67" t="s">
        <v>510</v>
      </c>
      <c r="C13" s="54" t="s">
        <v>496</v>
      </c>
      <c r="D13" s="67" t="s">
        <v>511</v>
      </c>
      <c r="E13" s="54" t="s">
        <v>106</v>
      </c>
      <c r="F13" s="54" t="s">
        <v>557</v>
      </c>
      <c r="G13" s="69">
        <v>1787.5</v>
      </c>
      <c r="H13" s="69"/>
      <c r="I13" s="69">
        <v>357.5</v>
      </c>
      <c r="J13" s="69">
        <v>1430</v>
      </c>
      <c r="K13" s="69"/>
      <c r="L13" s="41"/>
      <c r="M13" s="41" t="s">
        <v>26</v>
      </c>
      <c r="N13" s="41" t="s">
        <v>41</v>
      </c>
      <c r="O13" s="45"/>
    </row>
    <row r="14" spans="1:15" s="50" customFormat="1" ht="66" customHeight="1" x14ac:dyDescent="0.2">
      <c r="A14" s="54">
        <v>11</v>
      </c>
      <c r="B14" s="67" t="s">
        <v>512</v>
      </c>
      <c r="C14" s="54" t="s">
        <v>10</v>
      </c>
      <c r="D14" s="67" t="s">
        <v>513</v>
      </c>
      <c r="E14" s="54" t="s">
        <v>106</v>
      </c>
      <c r="F14" s="54" t="s">
        <v>557</v>
      </c>
      <c r="G14" s="69">
        <v>4292.6000000000004</v>
      </c>
      <c r="H14" s="69"/>
      <c r="I14" s="69">
        <v>858.5200000000001</v>
      </c>
      <c r="J14" s="69">
        <v>3434.0800000000004</v>
      </c>
      <c r="K14" s="69"/>
      <c r="L14" s="41"/>
      <c r="M14" s="41" t="s">
        <v>26</v>
      </c>
      <c r="N14" s="41" t="s">
        <v>41</v>
      </c>
      <c r="O14" s="45"/>
    </row>
    <row r="15" spans="1:15" s="50" customFormat="1" ht="66" customHeight="1" x14ac:dyDescent="0.2">
      <c r="A15" s="54">
        <v>12</v>
      </c>
      <c r="B15" s="67" t="s">
        <v>514</v>
      </c>
      <c r="C15" s="54" t="s">
        <v>10</v>
      </c>
      <c r="D15" s="67" t="s">
        <v>515</v>
      </c>
      <c r="E15" s="54" t="s">
        <v>106</v>
      </c>
      <c r="F15" s="54" t="s">
        <v>557</v>
      </c>
      <c r="G15" s="69">
        <v>3458</v>
      </c>
      <c r="H15" s="69"/>
      <c r="I15" s="69">
        <v>691.6</v>
      </c>
      <c r="J15" s="69">
        <v>2766.4</v>
      </c>
      <c r="K15" s="69"/>
      <c r="L15" s="41"/>
      <c r="M15" s="41" t="s">
        <v>26</v>
      </c>
      <c r="N15" s="41" t="s">
        <v>41</v>
      </c>
      <c r="O15" s="45"/>
    </row>
    <row r="16" spans="1:15" s="50" customFormat="1" ht="66" customHeight="1" x14ac:dyDescent="0.2">
      <c r="A16" s="54">
        <v>13</v>
      </c>
      <c r="B16" s="67" t="s">
        <v>516</v>
      </c>
      <c r="C16" s="54" t="s">
        <v>10</v>
      </c>
      <c r="D16" s="67" t="s">
        <v>517</v>
      </c>
      <c r="E16" s="54" t="s">
        <v>106</v>
      </c>
      <c r="F16" s="54" t="s">
        <v>557</v>
      </c>
      <c r="G16" s="69">
        <v>3731</v>
      </c>
      <c r="H16" s="69"/>
      <c r="I16" s="69">
        <v>746.2</v>
      </c>
      <c r="J16" s="69">
        <v>2984.8</v>
      </c>
      <c r="K16" s="69"/>
      <c r="L16" s="41"/>
      <c r="M16" s="41" t="s">
        <v>26</v>
      </c>
      <c r="N16" s="41" t="s">
        <v>41</v>
      </c>
      <c r="O16" s="45"/>
    </row>
    <row r="17" spans="1:15" s="50" customFormat="1" ht="66" customHeight="1" x14ac:dyDescent="0.2">
      <c r="A17" s="54">
        <v>14</v>
      </c>
      <c r="B17" s="67" t="s">
        <v>518</v>
      </c>
      <c r="C17" s="54" t="s">
        <v>10</v>
      </c>
      <c r="D17" s="67" t="s">
        <v>519</v>
      </c>
      <c r="E17" s="54" t="s">
        <v>106</v>
      </c>
      <c r="F17" s="54" t="s">
        <v>557</v>
      </c>
      <c r="G17" s="69">
        <v>3692</v>
      </c>
      <c r="H17" s="69"/>
      <c r="I17" s="69">
        <v>738.40000000000009</v>
      </c>
      <c r="J17" s="69">
        <v>2953.6</v>
      </c>
      <c r="K17" s="69"/>
      <c r="L17" s="41"/>
      <c r="M17" s="41" t="s">
        <v>26</v>
      </c>
      <c r="N17" s="41" t="s">
        <v>41</v>
      </c>
      <c r="O17" s="45"/>
    </row>
    <row r="18" spans="1:15" s="82" customFormat="1" ht="66" customHeight="1" x14ac:dyDescent="0.2">
      <c r="A18" s="54">
        <v>15</v>
      </c>
      <c r="B18" s="67" t="s">
        <v>520</v>
      </c>
      <c r="C18" s="54" t="s">
        <v>10</v>
      </c>
      <c r="D18" s="67" t="s">
        <v>521</v>
      </c>
      <c r="E18" s="54" t="s">
        <v>106</v>
      </c>
      <c r="F18" s="54" t="s">
        <v>557</v>
      </c>
      <c r="G18" s="69">
        <v>2457</v>
      </c>
      <c r="H18" s="69"/>
      <c r="I18" s="69">
        <v>491.40000000000003</v>
      </c>
      <c r="J18" s="69">
        <v>1965.6</v>
      </c>
      <c r="K18" s="69"/>
      <c r="L18" s="41"/>
      <c r="M18" s="41" t="s">
        <v>26</v>
      </c>
      <c r="N18" s="41" t="s">
        <v>41</v>
      </c>
      <c r="O18" s="45"/>
    </row>
    <row r="19" spans="1:15" s="82" customFormat="1" ht="66" customHeight="1" x14ac:dyDescent="0.2">
      <c r="A19" s="54">
        <v>16</v>
      </c>
      <c r="B19" s="67" t="s">
        <v>522</v>
      </c>
      <c r="C19" s="54" t="s">
        <v>10</v>
      </c>
      <c r="D19" s="67" t="s">
        <v>523</v>
      </c>
      <c r="E19" s="54" t="s">
        <v>106</v>
      </c>
      <c r="F19" s="54" t="s">
        <v>557</v>
      </c>
      <c r="G19" s="69">
        <v>3166.8</v>
      </c>
      <c r="H19" s="69"/>
      <c r="I19" s="69">
        <v>633.36000000000013</v>
      </c>
      <c r="J19" s="69">
        <v>2533.44</v>
      </c>
      <c r="K19" s="69"/>
      <c r="L19" s="41"/>
      <c r="M19" s="41" t="s">
        <v>26</v>
      </c>
      <c r="N19" s="41" t="s">
        <v>41</v>
      </c>
      <c r="O19" s="45"/>
    </row>
    <row r="20" spans="1:15" x14ac:dyDescent="0.2">
      <c r="O20" s="58"/>
    </row>
    <row r="21" spans="1:15" x14ac:dyDescent="0.2">
      <c r="O21" s="58"/>
    </row>
    <row r="22" spans="1:15" x14ac:dyDescent="0.2">
      <c r="O22" s="58"/>
    </row>
    <row r="23" spans="1:15" x14ac:dyDescent="0.2">
      <c r="O23" s="58"/>
    </row>
    <row r="24" spans="1:15" x14ac:dyDescent="0.2">
      <c r="O24" s="58"/>
    </row>
    <row r="25" spans="1:15" x14ac:dyDescent="0.2">
      <c r="O25" s="58"/>
    </row>
    <row r="26" spans="1:15" x14ac:dyDescent="0.2">
      <c r="O26" s="58"/>
    </row>
    <row r="27" spans="1:15" x14ac:dyDescent="0.2">
      <c r="O27" s="58"/>
    </row>
    <row r="28" spans="1:15" x14ac:dyDescent="0.2">
      <c r="O28" s="58"/>
    </row>
    <row r="29" spans="1:15" x14ac:dyDescent="0.2">
      <c r="O29" s="58"/>
    </row>
    <row r="30" spans="1:15" x14ac:dyDescent="0.2">
      <c r="O30" s="58"/>
    </row>
    <row r="31" spans="1:15" x14ac:dyDescent="0.2">
      <c r="O31" s="58"/>
    </row>
    <row r="32" spans="1:15" x14ac:dyDescent="0.2">
      <c r="O32" s="58"/>
    </row>
    <row r="33" spans="15:15" x14ac:dyDescent="0.2">
      <c r="O33" s="58"/>
    </row>
    <row r="34" spans="15:15" x14ac:dyDescent="0.2">
      <c r="O34" s="58"/>
    </row>
    <row r="35" spans="15:15" x14ac:dyDescent="0.2">
      <c r="O35" s="58"/>
    </row>
    <row r="36" spans="15:15" x14ac:dyDescent="0.2">
      <c r="O36" s="58"/>
    </row>
    <row r="37" spans="15:15" x14ac:dyDescent="0.2">
      <c r="O37" s="58"/>
    </row>
    <row r="38" spans="15:15" x14ac:dyDescent="0.2">
      <c r="O38" s="58"/>
    </row>
    <row r="39" spans="15:15" x14ac:dyDescent="0.2">
      <c r="O39" s="58"/>
    </row>
    <row r="40" spans="15:15" x14ac:dyDescent="0.2">
      <c r="O40" s="58"/>
    </row>
    <row r="41" spans="15:15" x14ac:dyDescent="0.2">
      <c r="O41" s="58"/>
    </row>
    <row r="42" spans="15:15" x14ac:dyDescent="0.2">
      <c r="O42" s="58"/>
    </row>
    <row r="43" spans="15:15" x14ac:dyDescent="0.2">
      <c r="O43" s="58"/>
    </row>
    <row r="44" spans="15:15" x14ac:dyDescent="0.2">
      <c r="O44" s="58"/>
    </row>
    <row r="45" spans="15:15" x14ac:dyDescent="0.2">
      <c r="O45" s="58"/>
    </row>
    <row r="46" spans="15:15" x14ac:dyDescent="0.2">
      <c r="O46" s="58"/>
    </row>
    <row r="47" spans="15:15" x14ac:dyDescent="0.2">
      <c r="O47" s="58"/>
    </row>
    <row r="48" spans="15:15" x14ac:dyDescent="0.2">
      <c r="O48" s="58"/>
    </row>
    <row r="49" spans="15:15" x14ac:dyDescent="0.2">
      <c r="O49" s="58"/>
    </row>
    <row r="50" spans="15:15" x14ac:dyDescent="0.2">
      <c r="O50" s="58"/>
    </row>
    <row r="51" spans="15:15" x14ac:dyDescent="0.2">
      <c r="O51" s="58"/>
    </row>
    <row r="52" spans="15:15" x14ac:dyDescent="0.2">
      <c r="O52" s="58"/>
    </row>
    <row r="53" spans="15:15" x14ac:dyDescent="0.2">
      <c r="O53" s="58"/>
    </row>
    <row r="54" spans="15:15" x14ac:dyDescent="0.2">
      <c r="O54" s="58"/>
    </row>
    <row r="55" spans="15:15" x14ac:dyDescent="0.2">
      <c r="O55" s="58"/>
    </row>
    <row r="56" spans="15:15" x14ac:dyDescent="0.2">
      <c r="O56" s="58"/>
    </row>
    <row r="57" spans="15:15" x14ac:dyDescent="0.2">
      <c r="O57" s="58"/>
    </row>
    <row r="58" spans="15:15" x14ac:dyDescent="0.2">
      <c r="O58" s="58"/>
    </row>
    <row r="59" spans="15:15" x14ac:dyDescent="0.2">
      <c r="O59" s="58"/>
    </row>
    <row r="60" spans="15:15" x14ac:dyDescent="0.2">
      <c r="O60" s="58"/>
    </row>
    <row r="61" spans="15:15" x14ac:dyDescent="0.2">
      <c r="O61" s="58"/>
    </row>
    <row r="62" spans="15:15" x14ac:dyDescent="0.2">
      <c r="O62" s="58"/>
    </row>
    <row r="63" spans="15:15" x14ac:dyDescent="0.2">
      <c r="O63" s="58"/>
    </row>
    <row r="64" spans="15:15" x14ac:dyDescent="0.2">
      <c r="O64" s="58"/>
    </row>
    <row r="65" spans="15:15" x14ac:dyDescent="0.2">
      <c r="O65" s="58"/>
    </row>
    <row r="66" spans="15:15" x14ac:dyDescent="0.2">
      <c r="O66" s="58"/>
    </row>
    <row r="67" spans="15:15" x14ac:dyDescent="0.2">
      <c r="O67" s="58"/>
    </row>
    <row r="68" spans="15:15" x14ac:dyDescent="0.2">
      <c r="O68" s="58"/>
    </row>
    <row r="69" spans="15:15" x14ac:dyDescent="0.2">
      <c r="O69" s="58"/>
    </row>
  </sheetData>
  <sortState xmlns:xlrd2="http://schemas.microsoft.com/office/spreadsheetml/2017/richdata2" ref="A4:XEW19">
    <sortCondition ref="E4:E19" customList="楚雄市,双柏县,牟定县,南华县,姚安县,大姚县,永仁县,元谋县,武定县,禄丰县"/>
  </sortState>
  <mergeCells count="14">
    <mergeCell ref="O2:O3"/>
    <mergeCell ref="H2:J2"/>
    <mergeCell ref="K2:K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conditionalFormatting sqref="B5:B19">
    <cfRule type="duplicateValues" dxfId="3" priority="113"/>
  </conditionalFormatting>
  <conditionalFormatting sqref="B4">
    <cfRule type="duplicateValues" dxfId="2" priority="1"/>
  </conditionalFormatting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38"/>
  <sheetViews>
    <sheetView zoomScale="70" zoomScaleNormal="70" zoomScaleSheetLayoutView="100" workbookViewId="0">
      <selection activeCell="V7" sqref="V7"/>
    </sheetView>
  </sheetViews>
  <sheetFormatPr defaultRowHeight="14.25" x14ac:dyDescent="0.2"/>
  <cols>
    <col min="1" max="1" width="5.875" style="108" customWidth="1"/>
    <col min="2" max="2" width="31.625" style="109" bestFit="1" customWidth="1"/>
    <col min="3" max="3" width="5.875" style="110" customWidth="1"/>
    <col min="4" max="4" width="50.75" style="43" customWidth="1"/>
    <col min="5" max="5" width="7" style="110" customWidth="1"/>
    <col min="6" max="6" width="9.75" style="110" customWidth="1"/>
    <col min="7" max="7" width="8.875" style="111" customWidth="1"/>
    <col min="8" max="8" width="9" style="110" customWidth="1"/>
    <col min="9" max="9" width="9.75" style="110" customWidth="1"/>
    <col min="10" max="10" width="9.5" style="110" customWidth="1"/>
    <col min="11" max="11" width="10.125" style="110" customWidth="1"/>
    <col min="12" max="12" width="9.875" style="110" customWidth="1"/>
    <col min="13" max="13" width="8" style="104" customWidth="1"/>
    <col min="14" max="14" width="9" style="104"/>
    <col min="15" max="15" width="9" style="104" customWidth="1"/>
    <col min="16" max="16384" width="9" style="104"/>
  </cols>
  <sheetData>
    <row r="1" spans="1:15" ht="21.95" customHeight="1" x14ac:dyDescent="0.2">
      <c r="A1" s="102" t="s">
        <v>104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s="106" customFormat="1" ht="60.75" customHeight="1" x14ac:dyDescent="0.2">
      <c r="A4" s="10">
        <v>1</v>
      </c>
      <c r="B4" s="36" t="s">
        <v>850</v>
      </c>
      <c r="C4" s="10" t="s">
        <v>10</v>
      </c>
      <c r="D4" s="51" t="s">
        <v>851</v>
      </c>
      <c r="E4" s="10" t="s">
        <v>106</v>
      </c>
      <c r="F4" s="10" t="s">
        <v>666</v>
      </c>
      <c r="G4" s="59">
        <v>57600</v>
      </c>
      <c r="H4" s="59"/>
      <c r="I4" s="9">
        <v>11520</v>
      </c>
      <c r="J4" s="9">
        <v>46080</v>
      </c>
      <c r="K4" s="59">
        <v>14400</v>
      </c>
      <c r="L4" s="36" t="s">
        <v>296</v>
      </c>
      <c r="M4" s="36" t="s">
        <v>26</v>
      </c>
      <c r="N4" s="36" t="s">
        <v>40</v>
      </c>
      <c r="O4" s="41" t="s">
        <v>480</v>
      </c>
    </row>
    <row r="5" spans="1:15" s="106" customFormat="1" ht="60.75" customHeight="1" x14ac:dyDescent="0.2">
      <c r="A5" s="10">
        <v>2</v>
      </c>
      <c r="B5" s="36" t="s">
        <v>852</v>
      </c>
      <c r="C5" s="10" t="s">
        <v>10</v>
      </c>
      <c r="D5" s="51" t="s">
        <v>853</v>
      </c>
      <c r="E5" s="10" t="s">
        <v>106</v>
      </c>
      <c r="F5" s="10" t="s">
        <v>666</v>
      </c>
      <c r="G5" s="59">
        <v>25390</v>
      </c>
      <c r="H5" s="59"/>
      <c r="I5" s="9">
        <v>5078</v>
      </c>
      <c r="J5" s="9">
        <v>20312</v>
      </c>
      <c r="K5" s="59">
        <v>6347.5</v>
      </c>
      <c r="L5" s="36" t="s">
        <v>298</v>
      </c>
      <c r="M5" s="36" t="s">
        <v>26</v>
      </c>
      <c r="N5" s="36" t="s">
        <v>40</v>
      </c>
      <c r="O5" s="41" t="s">
        <v>384</v>
      </c>
    </row>
    <row r="6" spans="1:15" s="106" customFormat="1" ht="60.75" customHeight="1" x14ac:dyDescent="0.2">
      <c r="A6" s="10">
        <v>3</v>
      </c>
      <c r="B6" s="36" t="s">
        <v>854</v>
      </c>
      <c r="C6" s="10" t="s">
        <v>10</v>
      </c>
      <c r="D6" s="51" t="s">
        <v>853</v>
      </c>
      <c r="E6" s="10" t="s">
        <v>106</v>
      </c>
      <c r="F6" s="10" t="s">
        <v>667</v>
      </c>
      <c r="G6" s="59">
        <v>30800</v>
      </c>
      <c r="H6" s="59"/>
      <c r="I6" s="9">
        <v>6160</v>
      </c>
      <c r="J6" s="9">
        <v>24640</v>
      </c>
      <c r="K6" s="59">
        <v>7700</v>
      </c>
      <c r="L6" s="36" t="s">
        <v>304</v>
      </c>
      <c r="M6" s="36" t="s">
        <v>26</v>
      </c>
      <c r="N6" s="36" t="s">
        <v>40</v>
      </c>
      <c r="O6" s="41" t="s">
        <v>384</v>
      </c>
    </row>
    <row r="7" spans="1:15" s="106" customFormat="1" ht="60.75" customHeight="1" x14ac:dyDescent="0.2">
      <c r="A7" s="10">
        <v>4</v>
      </c>
      <c r="B7" s="36" t="s">
        <v>855</v>
      </c>
      <c r="C7" s="10" t="s">
        <v>10</v>
      </c>
      <c r="D7" s="51" t="s">
        <v>853</v>
      </c>
      <c r="E7" s="10" t="s">
        <v>106</v>
      </c>
      <c r="F7" s="10" t="s">
        <v>667</v>
      </c>
      <c r="G7" s="59">
        <v>26000</v>
      </c>
      <c r="H7" s="59"/>
      <c r="I7" s="9">
        <v>5200</v>
      </c>
      <c r="J7" s="9">
        <v>20800</v>
      </c>
      <c r="K7" s="59">
        <v>6500</v>
      </c>
      <c r="L7" s="36" t="s">
        <v>306</v>
      </c>
      <c r="M7" s="36" t="s">
        <v>26</v>
      </c>
      <c r="N7" s="36" t="s">
        <v>40</v>
      </c>
      <c r="O7" s="41" t="s">
        <v>384</v>
      </c>
    </row>
    <row r="8" spans="1:15" s="106" customFormat="1" ht="81.75" customHeight="1" x14ac:dyDescent="0.2">
      <c r="A8" s="54">
        <v>5</v>
      </c>
      <c r="B8" s="41" t="s">
        <v>856</v>
      </c>
      <c r="C8" s="54" t="s">
        <v>10</v>
      </c>
      <c r="D8" s="67" t="s">
        <v>857</v>
      </c>
      <c r="E8" s="54" t="s">
        <v>106</v>
      </c>
      <c r="F8" s="54" t="s">
        <v>105</v>
      </c>
      <c r="G8" s="68">
        <v>55500.000000000007</v>
      </c>
      <c r="H8" s="68"/>
      <c r="I8" s="69">
        <v>11100.000000000002</v>
      </c>
      <c r="J8" s="69">
        <v>44400.000000000007</v>
      </c>
      <c r="K8" s="68"/>
      <c r="L8" s="41" t="s">
        <v>299</v>
      </c>
      <c r="M8" s="41" t="s">
        <v>31</v>
      </c>
      <c r="N8" s="41" t="s">
        <v>40</v>
      </c>
      <c r="O8" s="41"/>
    </row>
    <row r="9" spans="1:15" s="106" customFormat="1" ht="60.75" customHeight="1" x14ac:dyDescent="0.2">
      <c r="A9" s="54">
        <v>6</v>
      </c>
      <c r="B9" s="41" t="s">
        <v>858</v>
      </c>
      <c r="C9" s="54" t="s">
        <v>10</v>
      </c>
      <c r="D9" s="67" t="s">
        <v>853</v>
      </c>
      <c r="E9" s="54" t="s">
        <v>106</v>
      </c>
      <c r="F9" s="54" t="s">
        <v>105</v>
      </c>
      <c r="G9" s="68">
        <v>30735.9</v>
      </c>
      <c r="H9" s="68"/>
      <c r="I9" s="68">
        <v>6147.18</v>
      </c>
      <c r="J9" s="68">
        <v>24588.720000000001</v>
      </c>
      <c r="K9" s="54"/>
      <c r="L9" s="41" t="s">
        <v>297</v>
      </c>
      <c r="M9" s="41" t="s">
        <v>31</v>
      </c>
      <c r="N9" s="41" t="s">
        <v>40</v>
      </c>
      <c r="O9" s="54"/>
    </row>
    <row r="10" spans="1:15" s="106" customFormat="1" ht="60.75" customHeight="1" x14ac:dyDescent="0.2">
      <c r="A10" s="54">
        <v>7</v>
      </c>
      <c r="B10" s="41" t="s">
        <v>859</v>
      </c>
      <c r="C10" s="54" t="s">
        <v>10</v>
      </c>
      <c r="D10" s="67" t="s">
        <v>853</v>
      </c>
      <c r="E10" s="54" t="s">
        <v>106</v>
      </c>
      <c r="F10" s="54" t="s">
        <v>105</v>
      </c>
      <c r="G10" s="68">
        <v>28860.000000000004</v>
      </c>
      <c r="H10" s="68"/>
      <c r="I10" s="68">
        <v>5772.0000000000009</v>
      </c>
      <c r="J10" s="68">
        <v>23088.000000000004</v>
      </c>
      <c r="K10" s="54"/>
      <c r="L10" s="41" t="s">
        <v>300</v>
      </c>
      <c r="M10" s="41" t="s">
        <v>31</v>
      </c>
      <c r="N10" s="41" t="s">
        <v>40</v>
      </c>
      <c r="O10" s="54"/>
    </row>
    <row r="11" spans="1:15" s="106" customFormat="1" ht="60.75" customHeight="1" x14ac:dyDescent="0.2">
      <c r="A11" s="54">
        <v>8</v>
      </c>
      <c r="B11" s="41" t="s">
        <v>860</v>
      </c>
      <c r="C11" s="54" t="s">
        <v>10</v>
      </c>
      <c r="D11" s="67" t="s">
        <v>853</v>
      </c>
      <c r="E11" s="54" t="s">
        <v>106</v>
      </c>
      <c r="F11" s="54" t="s">
        <v>105</v>
      </c>
      <c r="G11" s="68">
        <v>20367.945000000003</v>
      </c>
      <c r="H11" s="68"/>
      <c r="I11" s="68">
        <v>4073.5890000000009</v>
      </c>
      <c r="J11" s="68">
        <v>16294.356000000003</v>
      </c>
      <c r="K11" s="54"/>
      <c r="L11" s="41" t="s">
        <v>301</v>
      </c>
      <c r="M11" s="41" t="s">
        <v>31</v>
      </c>
      <c r="N11" s="41" t="s">
        <v>40</v>
      </c>
      <c r="O11" s="54"/>
    </row>
    <row r="12" spans="1:15" s="106" customFormat="1" ht="60.75" customHeight="1" x14ac:dyDescent="0.2">
      <c r="A12" s="54">
        <v>9</v>
      </c>
      <c r="B12" s="41" t="s">
        <v>861</v>
      </c>
      <c r="C12" s="54" t="s">
        <v>10</v>
      </c>
      <c r="D12" s="67" t="s">
        <v>853</v>
      </c>
      <c r="E12" s="54" t="s">
        <v>106</v>
      </c>
      <c r="F12" s="54" t="s">
        <v>105</v>
      </c>
      <c r="G12" s="68">
        <v>15937.935000000001</v>
      </c>
      <c r="H12" s="68"/>
      <c r="I12" s="68">
        <v>3187.5870000000004</v>
      </c>
      <c r="J12" s="68">
        <v>12750.348000000002</v>
      </c>
      <c r="K12" s="54"/>
      <c r="L12" s="41" t="s">
        <v>302</v>
      </c>
      <c r="M12" s="41" t="s">
        <v>31</v>
      </c>
      <c r="N12" s="41" t="s">
        <v>40</v>
      </c>
      <c r="O12" s="54"/>
    </row>
    <row r="13" spans="1:15" s="106" customFormat="1" ht="60.75" customHeight="1" x14ac:dyDescent="0.2">
      <c r="A13" s="54">
        <v>10</v>
      </c>
      <c r="B13" s="41" t="s">
        <v>862</v>
      </c>
      <c r="C13" s="54" t="s">
        <v>10</v>
      </c>
      <c r="D13" s="67" t="s">
        <v>853</v>
      </c>
      <c r="E13" s="54" t="s">
        <v>106</v>
      </c>
      <c r="F13" s="54" t="s">
        <v>105</v>
      </c>
      <c r="G13" s="68">
        <v>20909.070000000003</v>
      </c>
      <c r="H13" s="68"/>
      <c r="I13" s="68">
        <v>4181.8140000000012</v>
      </c>
      <c r="J13" s="68">
        <v>16727.256000000001</v>
      </c>
      <c r="K13" s="54"/>
      <c r="L13" s="41" t="s">
        <v>303</v>
      </c>
      <c r="M13" s="41" t="s">
        <v>31</v>
      </c>
      <c r="N13" s="41" t="s">
        <v>40</v>
      </c>
      <c r="O13" s="54"/>
    </row>
    <row r="14" spans="1:15" s="106" customFormat="1" ht="60.75" customHeight="1" x14ac:dyDescent="0.2">
      <c r="A14" s="54">
        <v>11</v>
      </c>
      <c r="B14" s="107" t="s">
        <v>863</v>
      </c>
      <c r="C14" s="83" t="s">
        <v>10</v>
      </c>
      <c r="D14" s="84" t="s">
        <v>853</v>
      </c>
      <c r="E14" s="54" t="s">
        <v>106</v>
      </c>
      <c r="F14" s="54" t="s">
        <v>105</v>
      </c>
      <c r="G14" s="68">
        <v>18181.800000000003</v>
      </c>
      <c r="H14" s="68"/>
      <c r="I14" s="68">
        <v>3636.3600000000006</v>
      </c>
      <c r="J14" s="68">
        <v>14545.440000000002</v>
      </c>
      <c r="K14" s="54"/>
      <c r="L14" s="41" t="s">
        <v>305</v>
      </c>
      <c r="M14" s="41" t="s">
        <v>31</v>
      </c>
      <c r="N14" s="41" t="s">
        <v>40</v>
      </c>
      <c r="O14" s="54"/>
    </row>
    <row r="15" spans="1:15" s="106" customFormat="1" ht="35.25" customHeight="1" x14ac:dyDescent="0.2">
      <c r="A15" s="54">
        <v>12</v>
      </c>
      <c r="B15" s="41" t="s">
        <v>864</v>
      </c>
      <c r="C15" s="54" t="s">
        <v>10</v>
      </c>
      <c r="D15" s="67" t="s">
        <v>865</v>
      </c>
      <c r="E15" s="54" t="s">
        <v>106</v>
      </c>
      <c r="F15" s="54" t="s">
        <v>105</v>
      </c>
      <c r="G15" s="68">
        <v>62437.500000000007</v>
      </c>
      <c r="H15" s="68"/>
      <c r="I15" s="69">
        <v>12487.500000000002</v>
      </c>
      <c r="J15" s="69">
        <v>49950.000000000007</v>
      </c>
      <c r="K15" s="54"/>
      <c r="L15" s="54"/>
      <c r="M15" s="41" t="s">
        <v>31</v>
      </c>
      <c r="N15" s="41" t="s">
        <v>41</v>
      </c>
      <c r="O15" s="41"/>
    </row>
    <row r="16" spans="1:15" s="106" customFormat="1" ht="35.25" customHeight="1" x14ac:dyDescent="0.2">
      <c r="A16" s="54">
        <v>13</v>
      </c>
      <c r="B16" s="41" t="s">
        <v>866</v>
      </c>
      <c r="C16" s="54" t="s">
        <v>10</v>
      </c>
      <c r="D16" s="67" t="s">
        <v>867</v>
      </c>
      <c r="E16" s="54" t="s">
        <v>106</v>
      </c>
      <c r="F16" s="54" t="s">
        <v>105</v>
      </c>
      <c r="G16" s="68">
        <v>64935.000000000007</v>
      </c>
      <c r="H16" s="68"/>
      <c r="I16" s="69">
        <v>12987.000000000002</v>
      </c>
      <c r="J16" s="69">
        <v>51948.000000000007</v>
      </c>
      <c r="K16" s="68"/>
      <c r="L16" s="41"/>
      <c r="M16" s="41" t="s">
        <v>31</v>
      </c>
      <c r="N16" s="41" t="s">
        <v>41</v>
      </c>
      <c r="O16" s="41"/>
    </row>
    <row r="17" spans="1:15" s="106" customFormat="1" ht="35.25" customHeight="1" x14ac:dyDescent="0.2">
      <c r="A17" s="54">
        <v>14</v>
      </c>
      <c r="B17" s="41" t="s">
        <v>868</v>
      </c>
      <c r="C17" s="54" t="s">
        <v>10</v>
      </c>
      <c r="D17" s="67" t="s">
        <v>869</v>
      </c>
      <c r="E17" s="54" t="s">
        <v>106</v>
      </c>
      <c r="F17" s="54" t="s">
        <v>105</v>
      </c>
      <c r="G17" s="68">
        <v>33300</v>
      </c>
      <c r="H17" s="68"/>
      <c r="I17" s="69">
        <v>6660</v>
      </c>
      <c r="J17" s="69">
        <v>26640</v>
      </c>
      <c r="K17" s="68"/>
      <c r="L17" s="41"/>
      <c r="M17" s="41" t="s">
        <v>31</v>
      </c>
      <c r="N17" s="41" t="s">
        <v>41</v>
      </c>
      <c r="O17" s="41"/>
    </row>
    <row r="18" spans="1:15" s="106" customFormat="1" ht="34.5" customHeight="1" x14ac:dyDescent="0.2">
      <c r="A18" s="54">
        <v>15</v>
      </c>
      <c r="B18" s="41" t="s">
        <v>870</v>
      </c>
      <c r="C18" s="54" t="s">
        <v>10</v>
      </c>
      <c r="D18" s="67" t="s">
        <v>871</v>
      </c>
      <c r="E18" s="54" t="s">
        <v>106</v>
      </c>
      <c r="F18" s="54" t="s">
        <v>105</v>
      </c>
      <c r="G18" s="68">
        <v>33300</v>
      </c>
      <c r="H18" s="68"/>
      <c r="I18" s="69">
        <v>6660</v>
      </c>
      <c r="J18" s="69">
        <v>26640</v>
      </c>
      <c r="K18" s="54"/>
      <c r="L18" s="54"/>
      <c r="M18" s="41" t="s">
        <v>31</v>
      </c>
      <c r="N18" s="41" t="s">
        <v>41</v>
      </c>
      <c r="O18" s="54"/>
    </row>
    <row r="19" spans="1:15" s="106" customFormat="1" ht="51" customHeight="1" x14ac:dyDescent="0.2">
      <c r="A19" s="54">
        <v>16</v>
      </c>
      <c r="B19" s="41" t="s">
        <v>872</v>
      </c>
      <c r="C19" s="54" t="s">
        <v>10</v>
      </c>
      <c r="D19" s="67" t="s">
        <v>871</v>
      </c>
      <c r="E19" s="54" t="s">
        <v>106</v>
      </c>
      <c r="F19" s="54" t="s">
        <v>105</v>
      </c>
      <c r="G19" s="68">
        <v>38850</v>
      </c>
      <c r="H19" s="68"/>
      <c r="I19" s="69">
        <v>7770</v>
      </c>
      <c r="J19" s="69">
        <v>31080</v>
      </c>
      <c r="K19" s="85"/>
      <c r="L19" s="41"/>
      <c r="M19" s="41" t="s">
        <v>31</v>
      </c>
      <c r="N19" s="41" t="s">
        <v>41</v>
      </c>
      <c r="O19" s="54"/>
    </row>
    <row r="20" spans="1:15" s="106" customFormat="1" ht="36.75" customHeight="1" x14ac:dyDescent="0.2">
      <c r="A20" s="54">
        <v>17</v>
      </c>
      <c r="B20" s="41" t="s">
        <v>873</v>
      </c>
      <c r="C20" s="54" t="s">
        <v>10</v>
      </c>
      <c r="D20" s="67" t="s">
        <v>853</v>
      </c>
      <c r="E20" s="54" t="s">
        <v>106</v>
      </c>
      <c r="F20" s="54" t="s">
        <v>105</v>
      </c>
      <c r="G20" s="68">
        <v>20779.2</v>
      </c>
      <c r="H20" s="68"/>
      <c r="I20" s="68">
        <v>4155.84</v>
      </c>
      <c r="J20" s="68">
        <v>16623.36</v>
      </c>
      <c r="K20" s="54"/>
      <c r="L20" s="54"/>
      <c r="M20" s="41" t="s">
        <v>31</v>
      </c>
      <c r="N20" s="41" t="s">
        <v>41</v>
      </c>
      <c r="O20" s="54"/>
    </row>
    <row r="21" spans="1:15" s="106" customFormat="1" ht="24.75" customHeight="1" x14ac:dyDescent="0.2">
      <c r="A21" s="54">
        <v>18</v>
      </c>
      <c r="B21" s="41" t="s">
        <v>874</v>
      </c>
      <c r="C21" s="54" t="s">
        <v>10</v>
      </c>
      <c r="D21" s="67" t="s">
        <v>853</v>
      </c>
      <c r="E21" s="54" t="s">
        <v>106</v>
      </c>
      <c r="F21" s="54" t="s">
        <v>105</v>
      </c>
      <c r="G21" s="68">
        <v>30836.910000000003</v>
      </c>
      <c r="H21" s="68"/>
      <c r="I21" s="68">
        <v>6167.3820000000014</v>
      </c>
      <c r="J21" s="68">
        <v>24669.528000000002</v>
      </c>
      <c r="K21" s="54"/>
      <c r="L21" s="54"/>
      <c r="M21" s="41" t="s">
        <v>31</v>
      </c>
      <c r="N21" s="41" t="s">
        <v>41</v>
      </c>
      <c r="O21" s="54"/>
    </row>
    <row r="22" spans="1:15" s="106" customFormat="1" ht="34.5" customHeight="1" x14ac:dyDescent="0.2">
      <c r="A22" s="54">
        <v>19</v>
      </c>
      <c r="B22" s="41" t="s">
        <v>875</v>
      </c>
      <c r="C22" s="54" t="s">
        <v>10</v>
      </c>
      <c r="D22" s="67" t="s">
        <v>853</v>
      </c>
      <c r="E22" s="54" t="s">
        <v>106</v>
      </c>
      <c r="F22" s="54" t="s">
        <v>105</v>
      </c>
      <c r="G22" s="68">
        <v>24531.000000000004</v>
      </c>
      <c r="H22" s="68"/>
      <c r="I22" s="68">
        <v>4906.2000000000007</v>
      </c>
      <c r="J22" s="68">
        <v>19624.800000000003</v>
      </c>
      <c r="K22" s="54"/>
      <c r="L22" s="54"/>
      <c r="M22" s="41" t="s">
        <v>31</v>
      </c>
      <c r="N22" s="41" t="s">
        <v>41</v>
      </c>
      <c r="O22" s="54"/>
    </row>
    <row r="23" spans="1:15" s="106" customFormat="1" ht="34.5" customHeight="1" x14ac:dyDescent="0.2">
      <c r="A23" s="54">
        <v>20</v>
      </c>
      <c r="B23" s="41" t="s">
        <v>876</v>
      </c>
      <c r="C23" s="54" t="s">
        <v>10</v>
      </c>
      <c r="D23" s="67" t="s">
        <v>853</v>
      </c>
      <c r="E23" s="54" t="s">
        <v>106</v>
      </c>
      <c r="F23" s="54" t="s">
        <v>105</v>
      </c>
      <c r="G23" s="68">
        <v>20202</v>
      </c>
      <c r="H23" s="68"/>
      <c r="I23" s="68">
        <v>4040.4</v>
      </c>
      <c r="J23" s="68">
        <v>16161.6</v>
      </c>
      <c r="K23" s="54"/>
      <c r="L23" s="54"/>
      <c r="M23" s="41" t="s">
        <v>31</v>
      </c>
      <c r="N23" s="41" t="s">
        <v>41</v>
      </c>
      <c r="O23" s="54"/>
    </row>
    <row r="24" spans="1:15" s="106" customFormat="1" ht="34.5" customHeight="1" x14ac:dyDescent="0.2">
      <c r="A24" s="54">
        <v>21</v>
      </c>
      <c r="B24" s="41" t="s">
        <v>877</v>
      </c>
      <c r="C24" s="54" t="s">
        <v>10</v>
      </c>
      <c r="D24" s="67" t="s">
        <v>853</v>
      </c>
      <c r="E24" s="54" t="s">
        <v>106</v>
      </c>
      <c r="F24" s="54" t="s">
        <v>105</v>
      </c>
      <c r="G24" s="68">
        <v>22150.050000000003</v>
      </c>
      <c r="H24" s="68"/>
      <c r="I24" s="68">
        <v>4430.0100000000011</v>
      </c>
      <c r="J24" s="68">
        <v>17720.04</v>
      </c>
      <c r="K24" s="54"/>
      <c r="L24" s="54"/>
      <c r="M24" s="41" t="s">
        <v>31</v>
      </c>
      <c r="N24" s="41" t="s">
        <v>41</v>
      </c>
      <c r="O24" s="54"/>
    </row>
    <row r="25" spans="1:15" s="106" customFormat="1" ht="34.5" customHeight="1" x14ac:dyDescent="0.2">
      <c r="A25" s="54">
        <v>22</v>
      </c>
      <c r="B25" s="41" t="s">
        <v>878</v>
      </c>
      <c r="C25" s="54" t="s">
        <v>10</v>
      </c>
      <c r="D25" s="67" t="s">
        <v>853</v>
      </c>
      <c r="E25" s="54" t="s">
        <v>106</v>
      </c>
      <c r="F25" s="54" t="s">
        <v>105</v>
      </c>
      <c r="G25" s="68">
        <v>25981.215000000004</v>
      </c>
      <c r="H25" s="68"/>
      <c r="I25" s="68">
        <v>5196.2430000000013</v>
      </c>
      <c r="J25" s="68">
        <v>20784.972000000002</v>
      </c>
      <c r="K25" s="54"/>
      <c r="L25" s="54"/>
      <c r="M25" s="41" t="s">
        <v>31</v>
      </c>
      <c r="N25" s="41" t="s">
        <v>41</v>
      </c>
      <c r="O25" s="54"/>
    </row>
    <row r="26" spans="1:15" s="106" customFormat="1" ht="23.25" customHeight="1" x14ac:dyDescent="0.2">
      <c r="A26" s="54">
        <v>23</v>
      </c>
      <c r="B26" s="41" t="s">
        <v>879</v>
      </c>
      <c r="C26" s="54" t="s">
        <v>10</v>
      </c>
      <c r="D26" s="67" t="s">
        <v>853</v>
      </c>
      <c r="E26" s="54" t="s">
        <v>106</v>
      </c>
      <c r="F26" s="54" t="s">
        <v>105</v>
      </c>
      <c r="G26" s="68">
        <v>28946.58</v>
      </c>
      <c r="H26" s="68"/>
      <c r="I26" s="68">
        <v>5789.3160000000007</v>
      </c>
      <c r="J26" s="68">
        <v>23157.264000000003</v>
      </c>
      <c r="K26" s="54"/>
      <c r="L26" s="54"/>
      <c r="M26" s="41" t="s">
        <v>31</v>
      </c>
      <c r="N26" s="41" t="s">
        <v>41</v>
      </c>
      <c r="O26" s="54"/>
    </row>
    <row r="27" spans="1:15" s="106" customFormat="1" ht="23.25" customHeight="1" x14ac:dyDescent="0.2">
      <c r="A27" s="54">
        <v>24</v>
      </c>
      <c r="B27" s="41" t="s">
        <v>880</v>
      </c>
      <c r="C27" s="54" t="s">
        <v>10</v>
      </c>
      <c r="D27" s="67" t="s">
        <v>853</v>
      </c>
      <c r="E27" s="54" t="s">
        <v>106</v>
      </c>
      <c r="F27" s="54" t="s">
        <v>105</v>
      </c>
      <c r="G27" s="68">
        <v>26406.9</v>
      </c>
      <c r="H27" s="68"/>
      <c r="I27" s="68">
        <v>5281.380000000001</v>
      </c>
      <c r="J27" s="68">
        <v>21125.52</v>
      </c>
      <c r="K27" s="54"/>
      <c r="L27" s="54"/>
      <c r="M27" s="41" t="s">
        <v>31</v>
      </c>
      <c r="N27" s="41" t="s">
        <v>41</v>
      </c>
      <c r="O27" s="54"/>
    </row>
    <row r="28" spans="1:15" x14ac:dyDescent="0.2">
      <c r="O28" s="87"/>
    </row>
    <row r="29" spans="1:15" x14ac:dyDescent="0.2">
      <c r="O29" s="87"/>
    </row>
    <row r="30" spans="1:15" x14ac:dyDescent="0.2">
      <c r="O30" s="87"/>
    </row>
    <row r="31" spans="1:15" x14ac:dyDescent="0.2">
      <c r="O31" s="87"/>
    </row>
    <row r="32" spans="1:15" x14ac:dyDescent="0.2">
      <c r="O32" s="87"/>
    </row>
    <row r="33" spans="15:15" x14ac:dyDescent="0.2">
      <c r="O33" s="87"/>
    </row>
    <row r="34" spans="15:15" x14ac:dyDescent="0.2">
      <c r="O34" s="87"/>
    </row>
    <row r="35" spans="15:15" x14ac:dyDescent="0.2">
      <c r="O35" s="87"/>
    </row>
    <row r="36" spans="15:15" x14ac:dyDescent="0.2">
      <c r="O36" s="87"/>
    </row>
    <row r="37" spans="15:15" x14ac:dyDescent="0.2">
      <c r="O37" s="87"/>
    </row>
    <row r="38" spans="15:15" x14ac:dyDescent="0.2">
      <c r="O38" s="87"/>
    </row>
    <row r="39" spans="15:15" x14ac:dyDescent="0.2">
      <c r="O39" s="87"/>
    </row>
    <row r="40" spans="15:15" x14ac:dyDescent="0.2">
      <c r="O40" s="87"/>
    </row>
    <row r="41" spans="15:15" x14ac:dyDescent="0.2">
      <c r="O41" s="87"/>
    </row>
    <row r="42" spans="15:15" x14ac:dyDescent="0.2">
      <c r="O42" s="87"/>
    </row>
    <row r="43" spans="15:15" x14ac:dyDescent="0.2">
      <c r="O43" s="87"/>
    </row>
    <row r="44" spans="15:15" x14ac:dyDescent="0.2">
      <c r="O44" s="87"/>
    </row>
    <row r="45" spans="15:15" x14ac:dyDescent="0.2">
      <c r="O45" s="87"/>
    </row>
    <row r="46" spans="15:15" x14ac:dyDescent="0.2">
      <c r="O46" s="87"/>
    </row>
    <row r="47" spans="15:15" x14ac:dyDescent="0.2">
      <c r="O47" s="87"/>
    </row>
    <row r="48" spans="15:15" x14ac:dyDescent="0.2">
      <c r="O48" s="87"/>
    </row>
    <row r="49" spans="15:15" x14ac:dyDescent="0.2">
      <c r="O49" s="87"/>
    </row>
    <row r="50" spans="15:15" x14ac:dyDescent="0.2">
      <c r="O50" s="87"/>
    </row>
    <row r="51" spans="15:15" x14ac:dyDescent="0.2">
      <c r="O51" s="87"/>
    </row>
    <row r="52" spans="15:15" x14ac:dyDescent="0.2">
      <c r="O52" s="87"/>
    </row>
    <row r="53" spans="15:15" x14ac:dyDescent="0.2">
      <c r="O53" s="87"/>
    </row>
    <row r="54" spans="15:15" x14ac:dyDescent="0.2">
      <c r="O54" s="87"/>
    </row>
    <row r="55" spans="15:15" x14ac:dyDescent="0.2">
      <c r="O55" s="87"/>
    </row>
    <row r="56" spans="15:15" x14ac:dyDescent="0.2">
      <c r="O56" s="87"/>
    </row>
    <row r="57" spans="15:15" x14ac:dyDescent="0.2">
      <c r="O57" s="87"/>
    </row>
    <row r="58" spans="15:15" x14ac:dyDescent="0.2">
      <c r="O58" s="87"/>
    </row>
    <row r="59" spans="15:15" x14ac:dyDescent="0.2">
      <c r="O59" s="87"/>
    </row>
    <row r="60" spans="15:15" x14ac:dyDescent="0.2">
      <c r="O60" s="87"/>
    </row>
    <row r="61" spans="15:15" x14ac:dyDescent="0.2">
      <c r="O61" s="87"/>
    </row>
    <row r="62" spans="15:15" x14ac:dyDescent="0.2">
      <c r="O62" s="87"/>
    </row>
    <row r="63" spans="15:15" x14ac:dyDescent="0.2">
      <c r="O63" s="87"/>
    </row>
    <row r="64" spans="15:15" x14ac:dyDescent="0.2">
      <c r="O64" s="87"/>
    </row>
    <row r="65" spans="15:15" x14ac:dyDescent="0.2">
      <c r="O65" s="87"/>
    </row>
    <row r="66" spans="15:15" x14ac:dyDescent="0.2">
      <c r="O66" s="87"/>
    </row>
    <row r="67" spans="15:15" x14ac:dyDescent="0.2">
      <c r="O67" s="87"/>
    </row>
    <row r="68" spans="15:15" x14ac:dyDescent="0.2">
      <c r="O68" s="87"/>
    </row>
    <row r="69" spans="15:15" x14ac:dyDescent="0.2">
      <c r="O69" s="87"/>
    </row>
    <row r="70" spans="15:15" x14ac:dyDescent="0.2">
      <c r="O70" s="87"/>
    </row>
    <row r="71" spans="15:15" x14ac:dyDescent="0.2">
      <c r="O71" s="87"/>
    </row>
    <row r="72" spans="15:15" x14ac:dyDescent="0.2">
      <c r="O72" s="87"/>
    </row>
    <row r="73" spans="15:15" x14ac:dyDescent="0.2">
      <c r="O73" s="87"/>
    </row>
    <row r="74" spans="15:15" x14ac:dyDescent="0.2">
      <c r="O74" s="87"/>
    </row>
    <row r="75" spans="15:15" x14ac:dyDescent="0.2">
      <c r="O75" s="87"/>
    </row>
    <row r="76" spans="15:15" x14ac:dyDescent="0.2">
      <c r="O76" s="87"/>
    </row>
    <row r="77" spans="15:15" x14ac:dyDescent="0.2">
      <c r="O77" s="87"/>
    </row>
    <row r="78" spans="15:15" x14ac:dyDescent="0.2">
      <c r="O78" s="87"/>
    </row>
    <row r="79" spans="15:15" x14ac:dyDescent="0.2">
      <c r="O79" s="87"/>
    </row>
    <row r="80" spans="15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  <row r="94" spans="15:15" x14ac:dyDescent="0.2">
      <c r="O94" s="87"/>
    </row>
    <row r="95" spans="15:15" x14ac:dyDescent="0.2">
      <c r="O95" s="87"/>
    </row>
    <row r="96" spans="15:15" x14ac:dyDescent="0.2">
      <c r="O96" s="87"/>
    </row>
    <row r="97" spans="15:15" x14ac:dyDescent="0.2">
      <c r="O97" s="87"/>
    </row>
    <row r="98" spans="15:15" x14ac:dyDescent="0.2">
      <c r="O98" s="87"/>
    </row>
    <row r="99" spans="15:15" x14ac:dyDescent="0.2">
      <c r="O99" s="87"/>
    </row>
    <row r="100" spans="15:15" x14ac:dyDescent="0.2">
      <c r="O100" s="87"/>
    </row>
    <row r="101" spans="15:15" x14ac:dyDescent="0.2">
      <c r="O101" s="87"/>
    </row>
    <row r="102" spans="15:15" x14ac:dyDescent="0.2">
      <c r="O102" s="87"/>
    </row>
    <row r="103" spans="15:15" x14ac:dyDescent="0.2">
      <c r="O103" s="87"/>
    </row>
    <row r="104" spans="15:15" x14ac:dyDescent="0.2">
      <c r="O104" s="87"/>
    </row>
    <row r="105" spans="15:15" x14ac:dyDescent="0.2">
      <c r="O105" s="87"/>
    </row>
    <row r="106" spans="15:15" x14ac:dyDescent="0.2">
      <c r="O106" s="87"/>
    </row>
    <row r="107" spans="15:15" x14ac:dyDescent="0.2">
      <c r="O107" s="87"/>
    </row>
    <row r="108" spans="15:15" x14ac:dyDescent="0.2">
      <c r="O108" s="87"/>
    </row>
    <row r="109" spans="15:15" x14ac:dyDescent="0.2">
      <c r="O109" s="87"/>
    </row>
    <row r="110" spans="15:15" x14ac:dyDescent="0.2">
      <c r="O110" s="87"/>
    </row>
    <row r="111" spans="15:15" x14ac:dyDescent="0.2">
      <c r="O111" s="87"/>
    </row>
    <row r="112" spans="15:15" x14ac:dyDescent="0.2">
      <c r="O112" s="87"/>
    </row>
    <row r="113" spans="15:15" x14ac:dyDescent="0.2">
      <c r="O113" s="87"/>
    </row>
    <row r="114" spans="15:15" x14ac:dyDescent="0.2">
      <c r="O114" s="87"/>
    </row>
    <row r="115" spans="15:15" x14ac:dyDescent="0.2">
      <c r="O115" s="87"/>
    </row>
    <row r="116" spans="15:15" x14ac:dyDescent="0.2">
      <c r="O116" s="87"/>
    </row>
    <row r="117" spans="15:15" x14ac:dyDescent="0.2">
      <c r="O117" s="87"/>
    </row>
    <row r="118" spans="15:15" x14ac:dyDescent="0.2">
      <c r="O118" s="87"/>
    </row>
    <row r="119" spans="15:15" x14ac:dyDescent="0.2">
      <c r="O119" s="87"/>
    </row>
    <row r="120" spans="15:15" x14ac:dyDescent="0.2">
      <c r="O120" s="87"/>
    </row>
    <row r="121" spans="15:15" x14ac:dyDescent="0.2">
      <c r="O121" s="87"/>
    </row>
    <row r="122" spans="15:15" x14ac:dyDescent="0.2">
      <c r="O122" s="87"/>
    </row>
    <row r="123" spans="15:15" x14ac:dyDescent="0.2">
      <c r="O123" s="87"/>
    </row>
    <row r="124" spans="15:15" x14ac:dyDescent="0.2">
      <c r="O124" s="87"/>
    </row>
    <row r="125" spans="15:15" x14ac:dyDescent="0.2">
      <c r="O125" s="87"/>
    </row>
    <row r="126" spans="15:15" x14ac:dyDescent="0.2">
      <c r="O126" s="87"/>
    </row>
    <row r="127" spans="15:15" x14ac:dyDescent="0.2">
      <c r="O127" s="87"/>
    </row>
    <row r="128" spans="15:15" x14ac:dyDescent="0.2">
      <c r="O128" s="87"/>
    </row>
    <row r="129" spans="15:15" x14ac:dyDescent="0.2">
      <c r="O129" s="87"/>
    </row>
    <row r="130" spans="15:15" x14ac:dyDescent="0.2">
      <c r="O130" s="87"/>
    </row>
    <row r="131" spans="15:15" x14ac:dyDescent="0.2">
      <c r="O131" s="87"/>
    </row>
    <row r="132" spans="15:15" x14ac:dyDescent="0.2">
      <c r="O132" s="87"/>
    </row>
    <row r="133" spans="15:15" x14ac:dyDescent="0.2">
      <c r="O133" s="87"/>
    </row>
    <row r="134" spans="15:15" x14ac:dyDescent="0.2">
      <c r="O134" s="87"/>
    </row>
    <row r="135" spans="15:15" x14ac:dyDescent="0.2">
      <c r="O135" s="87"/>
    </row>
    <row r="136" spans="15:15" x14ac:dyDescent="0.2">
      <c r="O136" s="87"/>
    </row>
    <row r="137" spans="15:15" x14ac:dyDescent="0.2">
      <c r="O137" s="87"/>
    </row>
    <row r="138" spans="15:15" x14ac:dyDescent="0.2">
      <c r="O138" s="87"/>
    </row>
  </sheetData>
  <sortState xmlns:xlrd2="http://schemas.microsoft.com/office/spreadsheetml/2017/richdata2" ref="A4:O27">
    <sortCondition ref="E24:E27" customList="楚雄市,双柏县,牟定县,南华县,姚安县,大姚县,永仁县,元谋县,武定县,禄丰县"/>
  </sortState>
  <mergeCells count="14">
    <mergeCell ref="O2:O3"/>
    <mergeCell ref="A1:N1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L2:L3"/>
    <mergeCell ref="H2:J2"/>
    <mergeCell ref="K2:K3"/>
  </mergeCells>
  <phoneticPr fontId="2" type="noConversion"/>
  <conditionalFormatting sqref="B4:B27">
    <cfRule type="duplicateValues" dxfId="1" priority="81"/>
  </conditionalFormatting>
  <pageMargins left="0.78740157480314965" right="0.78740157480314965" top="0.78740157480314965" bottom="0.78740157480314965" header="0" footer="0"/>
  <pageSetup paperSize="8" orientation="landscape" r:id="rId1"/>
  <headerFooter>
    <oddFooter xml:space="preserve">&amp;C第 &amp;P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48"/>
  <sheetViews>
    <sheetView zoomScale="80" zoomScaleNormal="80" zoomScaleSheetLayoutView="100" workbookViewId="0">
      <selection activeCell="J8" sqref="J8"/>
    </sheetView>
  </sheetViews>
  <sheetFormatPr defaultRowHeight="14.25" x14ac:dyDescent="0.2"/>
  <cols>
    <col min="1" max="1" width="5.875" style="34" customWidth="1"/>
    <col min="2" max="2" width="23.375" style="46" customWidth="1"/>
    <col min="3" max="3" width="6.375" style="34" customWidth="1"/>
    <col min="4" max="4" width="53.625" style="34" customWidth="1"/>
    <col min="5" max="5" width="7.875" style="34" customWidth="1"/>
    <col min="6" max="6" width="9.5" style="34" customWidth="1"/>
    <col min="7" max="7" width="9.875" style="34" customWidth="1"/>
    <col min="8" max="8" width="11.25" style="34" customWidth="1"/>
    <col min="9" max="9" width="10.125" style="34" customWidth="1"/>
    <col min="10" max="10" width="11.125" style="34" customWidth="1"/>
    <col min="11" max="11" width="10.75" style="34" customWidth="1"/>
    <col min="12" max="12" width="8.625" style="34" customWidth="1"/>
    <col min="13" max="16384" width="9" style="34"/>
  </cols>
  <sheetData>
    <row r="1" spans="1:15" ht="21.95" customHeight="1" x14ac:dyDescent="0.2">
      <c r="A1" s="100" t="s">
        <v>668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7"/>
    </row>
    <row r="2" spans="1:15" s="46" customFormat="1" ht="24.95" customHeight="1" x14ac:dyDescent="0.2">
      <c r="A2" s="98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98" t="s">
        <v>8</v>
      </c>
      <c r="H2" s="99" t="s">
        <v>6</v>
      </c>
      <c r="I2" s="99"/>
      <c r="J2" s="99"/>
      <c r="K2" s="98" t="s">
        <v>52</v>
      </c>
      <c r="L2" s="98" t="s">
        <v>7</v>
      </c>
      <c r="M2" s="98" t="s">
        <v>28</v>
      </c>
      <c r="N2" s="98" t="s">
        <v>29</v>
      </c>
      <c r="O2" s="98" t="s">
        <v>45</v>
      </c>
    </row>
    <row r="3" spans="1:15" s="46" customFormat="1" ht="39.950000000000003" customHeight="1" x14ac:dyDescent="0.2">
      <c r="A3" s="98"/>
      <c r="B3" s="98"/>
      <c r="C3" s="98"/>
      <c r="D3" s="98"/>
      <c r="E3" s="98"/>
      <c r="F3" s="98"/>
      <c r="G3" s="98"/>
      <c r="H3" s="29" t="s">
        <v>47</v>
      </c>
      <c r="I3" s="29" t="s">
        <v>48</v>
      </c>
      <c r="J3" s="29" t="s">
        <v>49</v>
      </c>
      <c r="K3" s="98"/>
      <c r="L3" s="98"/>
      <c r="M3" s="98"/>
      <c r="N3" s="98"/>
      <c r="O3" s="98"/>
    </row>
    <row r="4" spans="1:15" s="37" customFormat="1" ht="120" customHeight="1" x14ac:dyDescent="0.2">
      <c r="A4" s="10">
        <v>1</v>
      </c>
      <c r="B4" s="36" t="s">
        <v>669</v>
      </c>
      <c r="C4" s="10" t="s">
        <v>10</v>
      </c>
      <c r="D4" s="51" t="s">
        <v>881</v>
      </c>
      <c r="E4" s="10" t="s">
        <v>106</v>
      </c>
      <c r="F4" s="10" t="s">
        <v>666</v>
      </c>
      <c r="G4" s="9">
        <v>266400</v>
      </c>
      <c r="H4" s="53">
        <v>2000</v>
      </c>
      <c r="I4" s="53">
        <v>2000</v>
      </c>
      <c r="J4" s="60">
        <v>262400</v>
      </c>
      <c r="K4" s="53">
        <v>15000</v>
      </c>
      <c r="L4" s="10"/>
      <c r="M4" s="36" t="s">
        <v>26</v>
      </c>
      <c r="N4" s="52" t="s">
        <v>40</v>
      </c>
      <c r="O4" s="28" t="s">
        <v>384</v>
      </c>
    </row>
    <row r="5" spans="1:15" s="37" customFormat="1" ht="120" customHeight="1" x14ac:dyDescent="0.2">
      <c r="A5" s="62">
        <v>2</v>
      </c>
      <c r="B5" s="64" t="s">
        <v>670</v>
      </c>
      <c r="C5" s="62" t="s">
        <v>10</v>
      </c>
      <c r="D5" s="63" t="s">
        <v>882</v>
      </c>
      <c r="E5" s="62" t="s">
        <v>106</v>
      </c>
      <c r="F5" s="62" t="s">
        <v>105</v>
      </c>
      <c r="G5" s="71">
        <v>166500.00000000003</v>
      </c>
      <c r="H5" s="62">
        <v>0</v>
      </c>
      <c r="I5" s="62">
        <v>0</v>
      </c>
      <c r="J5" s="62">
        <v>166500.00000000003</v>
      </c>
      <c r="K5" s="62">
        <v>0</v>
      </c>
      <c r="L5" s="62"/>
      <c r="M5" s="64" t="s">
        <v>31</v>
      </c>
      <c r="N5" s="31" t="s">
        <v>40</v>
      </c>
      <c r="O5" s="45" t="s">
        <v>387</v>
      </c>
    </row>
    <row r="6" spans="1:15" s="37" customFormat="1" ht="120" customHeight="1" x14ac:dyDescent="0.2">
      <c r="A6" s="62">
        <v>3</v>
      </c>
      <c r="B6" s="64" t="s">
        <v>671</v>
      </c>
      <c r="C6" s="62" t="s">
        <v>10</v>
      </c>
      <c r="D6" s="63" t="s">
        <v>883</v>
      </c>
      <c r="E6" s="62" t="s">
        <v>106</v>
      </c>
      <c r="F6" s="62" t="s">
        <v>105</v>
      </c>
      <c r="G6" s="71">
        <v>99900.000000000015</v>
      </c>
      <c r="H6" s="62">
        <v>0</v>
      </c>
      <c r="I6" s="62">
        <v>0</v>
      </c>
      <c r="J6" s="62">
        <v>99900.000000000015</v>
      </c>
      <c r="K6" s="62">
        <v>0</v>
      </c>
      <c r="L6" s="62"/>
      <c r="M6" s="64" t="s">
        <v>31</v>
      </c>
      <c r="N6" s="31" t="s">
        <v>40</v>
      </c>
      <c r="O6" s="45" t="s">
        <v>527</v>
      </c>
    </row>
    <row r="7" spans="1:15" s="37" customFormat="1" ht="120" customHeight="1" x14ac:dyDescent="0.2">
      <c r="A7" s="62">
        <v>4</v>
      </c>
      <c r="B7" s="64" t="s">
        <v>672</v>
      </c>
      <c r="C7" s="62" t="s">
        <v>10</v>
      </c>
      <c r="D7" s="63" t="s">
        <v>884</v>
      </c>
      <c r="E7" s="62" t="s">
        <v>106</v>
      </c>
      <c r="F7" s="62" t="s">
        <v>105</v>
      </c>
      <c r="G7" s="71">
        <v>144300</v>
      </c>
      <c r="H7" s="62">
        <v>0</v>
      </c>
      <c r="I7" s="62">
        <v>0</v>
      </c>
      <c r="J7" s="62">
        <v>144300</v>
      </c>
      <c r="K7" s="62">
        <v>0</v>
      </c>
      <c r="L7" s="62"/>
      <c r="M7" s="64" t="s">
        <v>31</v>
      </c>
      <c r="N7" s="31" t="s">
        <v>40</v>
      </c>
      <c r="O7" s="45" t="s">
        <v>394</v>
      </c>
    </row>
    <row r="8" spans="1:15" s="37" customFormat="1" ht="120" customHeight="1" x14ac:dyDescent="0.2">
      <c r="A8" s="62">
        <v>5</v>
      </c>
      <c r="B8" s="64" t="s">
        <v>673</v>
      </c>
      <c r="C8" s="62" t="s">
        <v>10</v>
      </c>
      <c r="D8" s="63" t="s">
        <v>885</v>
      </c>
      <c r="E8" s="62" t="s">
        <v>106</v>
      </c>
      <c r="F8" s="62" t="s">
        <v>105</v>
      </c>
      <c r="G8" s="71">
        <v>88800.000000000015</v>
      </c>
      <c r="H8" s="62">
        <v>0</v>
      </c>
      <c r="I8" s="62">
        <v>0</v>
      </c>
      <c r="J8" s="62">
        <v>88800.000000000015</v>
      </c>
      <c r="K8" s="62">
        <v>0</v>
      </c>
      <c r="L8" s="62"/>
      <c r="M8" s="64" t="s">
        <v>31</v>
      </c>
      <c r="N8" s="31" t="s">
        <v>40</v>
      </c>
      <c r="O8" s="45" t="s">
        <v>392</v>
      </c>
    </row>
    <row r="9" spans="1:15" s="37" customFormat="1" ht="120" customHeight="1" x14ac:dyDescent="0.2">
      <c r="A9" s="62">
        <v>6</v>
      </c>
      <c r="B9" s="64" t="s">
        <v>674</v>
      </c>
      <c r="C9" s="62" t="s">
        <v>10</v>
      </c>
      <c r="D9" s="63" t="s">
        <v>886</v>
      </c>
      <c r="E9" s="62" t="s">
        <v>106</v>
      </c>
      <c r="F9" s="62" t="s">
        <v>105</v>
      </c>
      <c r="G9" s="71">
        <v>144300</v>
      </c>
      <c r="H9" s="62">
        <v>0</v>
      </c>
      <c r="I9" s="62">
        <v>0</v>
      </c>
      <c r="J9" s="62">
        <v>144300</v>
      </c>
      <c r="K9" s="62">
        <v>0</v>
      </c>
      <c r="L9" s="62"/>
      <c r="M9" s="64" t="s">
        <v>31</v>
      </c>
      <c r="N9" s="31" t="s">
        <v>40</v>
      </c>
      <c r="O9" s="45" t="s">
        <v>207</v>
      </c>
    </row>
    <row r="10" spans="1:15" s="37" customFormat="1" ht="120" customHeight="1" x14ac:dyDescent="0.2">
      <c r="A10" s="62">
        <v>7</v>
      </c>
      <c r="B10" s="64" t="s">
        <v>675</v>
      </c>
      <c r="C10" s="62" t="s">
        <v>10</v>
      </c>
      <c r="D10" s="63" t="s">
        <v>887</v>
      </c>
      <c r="E10" s="62" t="s">
        <v>106</v>
      </c>
      <c r="F10" s="62" t="s">
        <v>105</v>
      </c>
      <c r="G10" s="71">
        <v>77700</v>
      </c>
      <c r="H10" s="62">
        <v>0</v>
      </c>
      <c r="I10" s="62">
        <v>0</v>
      </c>
      <c r="J10" s="62">
        <v>77700</v>
      </c>
      <c r="K10" s="62">
        <v>0</v>
      </c>
      <c r="L10" s="62"/>
      <c r="M10" s="64" t="s">
        <v>31</v>
      </c>
      <c r="N10" s="31" t="s">
        <v>40</v>
      </c>
      <c r="O10" s="45" t="s">
        <v>529</v>
      </c>
    </row>
    <row r="11" spans="1:15" x14ac:dyDescent="0.2">
      <c r="O11" s="58"/>
    </row>
    <row r="12" spans="1:15" x14ac:dyDescent="0.2">
      <c r="O12" s="58"/>
    </row>
    <row r="13" spans="1:15" x14ac:dyDescent="0.2">
      <c r="O13" s="58"/>
    </row>
    <row r="14" spans="1:15" x14ac:dyDescent="0.2">
      <c r="O14" s="58"/>
    </row>
    <row r="15" spans="1:15" x14ac:dyDescent="0.2">
      <c r="O15" s="58"/>
    </row>
    <row r="16" spans="1:15" x14ac:dyDescent="0.2">
      <c r="O16" s="58"/>
    </row>
    <row r="17" spans="15:15" x14ac:dyDescent="0.2">
      <c r="O17" s="58"/>
    </row>
    <row r="18" spans="15:15" x14ac:dyDescent="0.2">
      <c r="O18" s="58"/>
    </row>
    <row r="19" spans="15:15" x14ac:dyDescent="0.2">
      <c r="O19" s="58"/>
    </row>
    <row r="20" spans="15:15" x14ac:dyDescent="0.2">
      <c r="O20" s="58"/>
    </row>
    <row r="21" spans="15:15" x14ac:dyDescent="0.2">
      <c r="O21" s="58"/>
    </row>
    <row r="22" spans="15:15" x14ac:dyDescent="0.2">
      <c r="O22" s="58"/>
    </row>
    <row r="23" spans="15:15" x14ac:dyDescent="0.2">
      <c r="O23" s="58"/>
    </row>
    <row r="24" spans="15:15" x14ac:dyDescent="0.2">
      <c r="O24" s="58"/>
    </row>
    <row r="25" spans="15:15" x14ac:dyDescent="0.2">
      <c r="O25" s="58"/>
    </row>
    <row r="26" spans="15:15" x14ac:dyDescent="0.2">
      <c r="O26" s="58"/>
    </row>
    <row r="27" spans="15:15" x14ac:dyDescent="0.2">
      <c r="O27" s="58"/>
    </row>
    <row r="28" spans="15:15" x14ac:dyDescent="0.2">
      <c r="O28" s="58"/>
    </row>
    <row r="29" spans="15:15" x14ac:dyDescent="0.2">
      <c r="O29" s="58"/>
    </row>
    <row r="30" spans="15:15" x14ac:dyDescent="0.2">
      <c r="O30" s="58"/>
    </row>
    <row r="31" spans="15:15" x14ac:dyDescent="0.2">
      <c r="O31" s="58"/>
    </row>
    <row r="32" spans="15:15" x14ac:dyDescent="0.2">
      <c r="O32" s="58"/>
    </row>
    <row r="33" spans="15:15" x14ac:dyDescent="0.2">
      <c r="O33" s="58"/>
    </row>
    <row r="34" spans="15:15" x14ac:dyDescent="0.2">
      <c r="O34" s="58"/>
    </row>
    <row r="35" spans="15:15" x14ac:dyDescent="0.2">
      <c r="O35" s="58"/>
    </row>
    <row r="36" spans="15:15" x14ac:dyDescent="0.2">
      <c r="O36" s="58"/>
    </row>
    <row r="37" spans="15:15" x14ac:dyDescent="0.2">
      <c r="O37" s="58"/>
    </row>
    <row r="38" spans="15:15" x14ac:dyDescent="0.2">
      <c r="O38" s="58"/>
    </row>
    <row r="39" spans="15:15" x14ac:dyDescent="0.2">
      <c r="O39" s="58"/>
    </row>
    <row r="40" spans="15:15" x14ac:dyDescent="0.2">
      <c r="O40" s="58"/>
    </row>
    <row r="41" spans="15:15" x14ac:dyDescent="0.2">
      <c r="O41" s="58"/>
    </row>
    <row r="42" spans="15:15" x14ac:dyDescent="0.2">
      <c r="O42" s="58"/>
    </row>
    <row r="43" spans="15:15" x14ac:dyDescent="0.2">
      <c r="O43" s="58"/>
    </row>
    <row r="44" spans="15:15" x14ac:dyDescent="0.2">
      <c r="O44" s="58"/>
    </row>
    <row r="45" spans="15:15" x14ac:dyDescent="0.2">
      <c r="O45" s="58"/>
    </row>
    <row r="46" spans="15:15" x14ac:dyDescent="0.2">
      <c r="O46" s="58"/>
    </row>
    <row r="47" spans="15:15" x14ac:dyDescent="0.2">
      <c r="O47" s="58"/>
    </row>
    <row r="48" spans="15:15" x14ac:dyDescent="0.2">
      <c r="O48" s="58"/>
    </row>
    <row r="49" spans="15:15" x14ac:dyDescent="0.2">
      <c r="O49" s="58"/>
    </row>
    <row r="50" spans="15:15" x14ac:dyDescent="0.2">
      <c r="O50" s="58"/>
    </row>
    <row r="51" spans="15:15" x14ac:dyDescent="0.2">
      <c r="O51" s="58"/>
    </row>
    <row r="52" spans="15:15" x14ac:dyDescent="0.2">
      <c r="O52" s="58"/>
    </row>
    <row r="53" spans="15:15" x14ac:dyDescent="0.2">
      <c r="O53" s="58"/>
    </row>
    <row r="54" spans="15:15" x14ac:dyDescent="0.2">
      <c r="O54" s="58"/>
    </row>
    <row r="55" spans="15:15" x14ac:dyDescent="0.2">
      <c r="O55" s="58"/>
    </row>
    <row r="56" spans="15:15" x14ac:dyDescent="0.2">
      <c r="O56" s="58"/>
    </row>
    <row r="57" spans="15:15" x14ac:dyDescent="0.2">
      <c r="O57" s="58"/>
    </row>
    <row r="58" spans="15:15" x14ac:dyDescent="0.2">
      <c r="O58" s="58"/>
    </row>
    <row r="59" spans="15:15" x14ac:dyDescent="0.2">
      <c r="O59" s="58"/>
    </row>
    <row r="60" spans="15:15" x14ac:dyDescent="0.2">
      <c r="O60" s="58"/>
    </row>
    <row r="61" spans="15:15" x14ac:dyDescent="0.2">
      <c r="O61" s="58"/>
    </row>
    <row r="62" spans="15:15" x14ac:dyDescent="0.2">
      <c r="O62" s="58"/>
    </row>
    <row r="63" spans="15:15" x14ac:dyDescent="0.2">
      <c r="O63" s="58"/>
    </row>
    <row r="64" spans="15:15" x14ac:dyDescent="0.2">
      <c r="O64" s="58"/>
    </row>
    <row r="65" spans="15:15" x14ac:dyDescent="0.2">
      <c r="O65" s="58"/>
    </row>
    <row r="66" spans="15:15" x14ac:dyDescent="0.2">
      <c r="O66" s="58"/>
    </row>
    <row r="67" spans="15:15" x14ac:dyDescent="0.2">
      <c r="O67" s="58"/>
    </row>
    <row r="68" spans="15:15" x14ac:dyDescent="0.2">
      <c r="O68" s="58"/>
    </row>
    <row r="69" spans="15:15" x14ac:dyDescent="0.2">
      <c r="O69" s="58"/>
    </row>
    <row r="70" spans="15:15" x14ac:dyDescent="0.2">
      <c r="O70" s="58"/>
    </row>
    <row r="71" spans="15:15" x14ac:dyDescent="0.2">
      <c r="O71" s="58"/>
    </row>
    <row r="72" spans="15:15" x14ac:dyDescent="0.2">
      <c r="O72" s="58"/>
    </row>
    <row r="73" spans="15:15" x14ac:dyDescent="0.2">
      <c r="O73" s="58"/>
    </row>
    <row r="74" spans="15:15" x14ac:dyDescent="0.2">
      <c r="O74" s="58"/>
    </row>
    <row r="75" spans="15:15" x14ac:dyDescent="0.2">
      <c r="O75" s="58"/>
    </row>
    <row r="76" spans="15:15" x14ac:dyDescent="0.2">
      <c r="O76" s="58"/>
    </row>
    <row r="77" spans="15:15" x14ac:dyDescent="0.2">
      <c r="O77" s="58"/>
    </row>
    <row r="78" spans="15:15" x14ac:dyDescent="0.2">
      <c r="O78" s="58"/>
    </row>
    <row r="79" spans="15:15" x14ac:dyDescent="0.2">
      <c r="O79" s="58"/>
    </row>
    <row r="80" spans="15:15" x14ac:dyDescent="0.2">
      <c r="O80" s="58"/>
    </row>
    <row r="81" spans="15:15" x14ac:dyDescent="0.2">
      <c r="O81" s="58"/>
    </row>
    <row r="82" spans="15:15" x14ac:dyDescent="0.2">
      <c r="O82" s="58"/>
    </row>
    <row r="83" spans="15:15" x14ac:dyDescent="0.2">
      <c r="O83" s="58"/>
    </row>
    <row r="84" spans="15:15" x14ac:dyDescent="0.2">
      <c r="O84" s="58"/>
    </row>
    <row r="85" spans="15:15" x14ac:dyDescent="0.2">
      <c r="O85" s="58"/>
    </row>
    <row r="86" spans="15:15" x14ac:dyDescent="0.2">
      <c r="O86" s="58"/>
    </row>
    <row r="87" spans="15:15" x14ac:dyDescent="0.2">
      <c r="O87" s="58"/>
    </row>
    <row r="88" spans="15:15" x14ac:dyDescent="0.2">
      <c r="O88" s="58"/>
    </row>
    <row r="89" spans="15:15" x14ac:dyDescent="0.2">
      <c r="O89" s="58"/>
    </row>
    <row r="90" spans="15:15" x14ac:dyDescent="0.2">
      <c r="O90" s="58"/>
    </row>
    <row r="91" spans="15:15" x14ac:dyDescent="0.2">
      <c r="O91" s="58"/>
    </row>
    <row r="92" spans="15:15" x14ac:dyDescent="0.2">
      <c r="O92" s="58"/>
    </row>
    <row r="93" spans="15:15" x14ac:dyDescent="0.2">
      <c r="O93" s="58"/>
    </row>
    <row r="94" spans="15:15" x14ac:dyDescent="0.2">
      <c r="O94" s="58"/>
    </row>
    <row r="95" spans="15:15" x14ac:dyDescent="0.2">
      <c r="O95" s="58"/>
    </row>
    <row r="96" spans="15:15" x14ac:dyDescent="0.2">
      <c r="O96" s="58"/>
    </row>
    <row r="97" spans="15:15" x14ac:dyDescent="0.2">
      <c r="O97" s="58"/>
    </row>
    <row r="98" spans="15:15" x14ac:dyDescent="0.2">
      <c r="O98" s="58"/>
    </row>
    <row r="99" spans="15:15" x14ac:dyDescent="0.2">
      <c r="O99" s="58"/>
    </row>
    <row r="100" spans="15:15" x14ac:dyDescent="0.2">
      <c r="O100" s="58"/>
    </row>
    <row r="101" spans="15:15" x14ac:dyDescent="0.2">
      <c r="O101" s="58"/>
    </row>
    <row r="102" spans="15:15" x14ac:dyDescent="0.2">
      <c r="O102" s="58"/>
    </row>
    <row r="103" spans="15:15" x14ac:dyDescent="0.2">
      <c r="O103" s="58"/>
    </row>
    <row r="104" spans="15:15" x14ac:dyDescent="0.2">
      <c r="O104" s="58"/>
    </row>
    <row r="105" spans="15:15" x14ac:dyDescent="0.2">
      <c r="O105" s="58"/>
    </row>
    <row r="106" spans="15:15" x14ac:dyDescent="0.2">
      <c r="O106" s="58"/>
    </row>
    <row r="107" spans="15:15" x14ac:dyDescent="0.2">
      <c r="O107" s="58"/>
    </row>
    <row r="108" spans="15:15" x14ac:dyDescent="0.2">
      <c r="O108" s="58"/>
    </row>
    <row r="109" spans="15:15" x14ac:dyDescent="0.2">
      <c r="O109" s="58"/>
    </row>
    <row r="110" spans="15:15" x14ac:dyDescent="0.2">
      <c r="O110" s="58"/>
    </row>
    <row r="111" spans="15:15" x14ac:dyDescent="0.2">
      <c r="O111" s="58"/>
    </row>
    <row r="112" spans="15:15" x14ac:dyDescent="0.2">
      <c r="O112" s="58"/>
    </row>
    <row r="113" spans="15:15" x14ac:dyDescent="0.2">
      <c r="O113" s="58"/>
    </row>
    <row r="114" spans="15:15" x14ac:dyDescent="0.2">
      <c r="O114" s="58"/>
    </row>
    <row r="115" spans="15:15" x14ac:dyDescent="0.2">
      <c r="O115" s="58"/>
    </row>
    <row r="116" spans="15:15" x14ac:dyDescent="0.2">
      <c r="O116" s="58"/>
    </row>
    <row r="117" spans="15:15" x14ac:dyDescent="0.2">
      <c r="O117" s="58"/>
    </row>
    <row r="118" spans="15:15" x14ac:dyDescent="0.2">
      <c r="O118" s="58"/>
    </row>
    <row r="119" spans="15:15" x14ac:dyDescent="0.2">
      <c r="O119" s="58"/>
    </row>
    <row r="120" spans="15:15" x14ac:dyDescent="0.2">
      <c r="O120" s="58"/>
    </row>
    <row r="121" spans="15:15" x14ac:dyDescent="0.2">
      <c r="O121" s="58"/>
    </row>
    <row r="122" spans="15:15" x14ac:dyDescent="0.2">
      <c r="O122" s="58"/>
    </row>
    <row r="123" spans="15:15" x14ac:dyDescent="0.2">
      <c r="O123" s="58"/>
    </row>
    <row r="124" spans="15:15" x14ac:dyDescent="0.2">
      <c r="O124" s="58"/>
    </row>
    <row r="125" spans="15:15" x14ac:dyDescent="0.2">
      <c r="O125" s="58"/>
    </row>
    <row r="126" spans="15:15" x14ac:dyDescent="0.2">
      <c r="O126" s="58"/>
    </row>
    <row r="127" spans="15:15" x14ac:dyDescent="0.2">
      <c r="O127" s="58"/>
    </row>
    <row r="128" spans="15:15" x14ac:dyDescent="0.2">
      <c r="O128" s="58"/>
    </row>
    <row r="129" spans="15:15" x14ac:dyDescent="0.2">
      <c r="O129" s="58"/>
    </row>
    <row r="130" spans="15:15" x14ac:dyDescent="0.2">
      <c r="O130" s="58"/>
    </row>
    <row r="131" spans="15:15" x14ac:dyDescent="0.2">
      <c r="O131" s="58"/>
    </row>
    <row r="132" spans="15:15" x14ac:dyDescent="0.2">
      <c r="O132" s="58"/>
    </row>
    <row r="133" spans="15:15" x14ac:dyDescent="0.2">
      <c r="O133" s="58"/>
    </row>
    <row r="134" spans="15:15" x14ac:dyDescent="0.2">
      <c r="O134" s="58"/>
    </row>
    <row r="135" spans="15:15" x14ac:dyDescent="0.2">
      <c r="O135" s="58"/>
    </row>
    <row r="136" spans="15:15" x14ac:dyDescent="0.2">
      <c r="O136" s="58"/>
    </row>
    <row r="137" spans="15:15" x14ac:dyDescent="0.2">
      <c r="O137" s="58"/>
    </row>
    <row r="138" spans="15:15" x14ac:dyDescent="0.2">
      <c r="O138" s="58"/>
    </row>
    <row r="139" spans="15:15" x14ac:dyDescent="0.2">
      <c r="O139" s="58"/>
    </row>
    <row r="140" spans="15:15" x14ac:dyDescent="0.2">
      <c r="O140" s="58"/>
    </row>
    <row r="141" spans="15:15" x14ac:dyDescent="0.2">
      <c r="O141" s="58"/>
    </row>
    <row r="142" spans="15:15" x14ac:dyDescent="0.2">
      <c r="O142" s="58"/>
    </row>
    <row r="143" spans="15:15" x14ac:dyDescent="0.2">
      <c r="O143" s="58"/>
    </row>
    <row r="144" spans="15:15" x14ac:dyDescent="0.2">
      <c r="O144" s="58"/>
    </row>
    <row r="145" spans="15:15" x14ac:dyDescent="0.2">
      <c r="O145" s="58"/>
    </row>
    <row r="146" spans="15:15" x14ac:dyDescent="0.2">
      <c r="O146" s="58"/>
    </row>
    <row r="147" spans="15:15" x14ac:dyDescent="0.2">
      <c r="O147" s="58"/>
    </row>
    <row r="148" spans="15:15" x14ac:dyDescent="0.2">
      <c r="O148" s="58"/>
    </row>
  </sheetData>
  <sortState xmlns:xlrd2="http://schemas.microsoft.com/office/spreadsheetml/2017/richdata2" ref="A4:N10">
    <sortCondition ref="E9:E10" customList="楚雄市,双柏县,牟定县,南华县,姚安县,大姚县,永仁县,元谋县,武定县,禄丰县"/>
  </sortState>
  <mergeCells count="14">
    <mergeCell ref="F2:F3"/>
    <mergeCell ref="G2:G3"/>
    <mergeCell ref="L2:L3"/>
    <mergeCell ref="A1:N1"/>
    <mergeCell ref="A2:A3"/>
    <mergeCell ref="B2:B3"/>
    <mergeCell ref="C2:C3"/>
    <mergeCell ref="D2:D3"/>
    <mergeCell ref="E2:E3"/>
    <mergeCell ref="O2:O3"/>
    <mergeCell ref="H2:J2"/>
    <mergeCell ref="K2:K3"/>
    <mergeCell ref="M2:M3"/>
    <mergeCell ref="N2:N3"/>
  </mergeCells>
  <phoneticPr fontId="2" type="noConversion"/>
  <conditionalFormatting sqref="B4:B10">
    <cfRule type="duplicateValues" dxfId="0" priority="1"/>
  </conditionalFormatting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0"/>
  <sheetViews>
    <sheetView zoomScale="70" zoomScaleNormal="70" zoomScaleSheetLayoutView="85" zoomScalePageLayoutView="70" workbookViewId="0">
      <selection activeCell="D36" sqref="D36"/>
    </sheetView>
  </sheetViews>
  <sheetFormatPr defaultRowHeight="14.25" x14ac:dyDescent="0.2"/>
  <cols>
    <col min="1" max="1" width="6" style="129" customWidth="1"/>
    <col min="2" max="2" width="21.625" style="139" customWidth="1"/>
    <col min="3" max="3" width="5.75" style="129" customWidth="1"/>
    <col min="4" max="4" width="50.5" style="139" customWidth="1"/>
    <col min="5" max="5" width="9.75" style="129" bestFit="1" customWidth="1"/>
    <col min="6" max="6" width="9.75" style="129" customWidth="1"/>
    <col min="7" max="7" width="9.5" style="129" customWidth="1"/>
    <col min="8" max="10" width="9.75" style="129" bestFit="1" customWidth="1"/>
    <col min="11" max="11" width="12.625" style="129" customWidth="1"/>
    <col min="12" max="12" width="9.375" style="129" bestFit="1" customWidth="1"/>
    <col min="13" max="13" width="10" style="129" customWidth="1"/>
    <col min="14" max="14" width="9.875" style="129" customWidth="1"/>
    <col min="15" max="15" width="10.875" style="129" customWidth="1"/>
    <col min="16" max="17" width="9" style="129"/>
    <col min="18" max="18" width="11" style="129" customWidth="1"/>
    <col min="19" max="16384" width="9" style="129"/>
  </cols>
  <sheetData>
    <row r="1" spans="1:18" s="103" customFormat="1" ht="27.75" customHeight="1" x14ac:dyDescent="0.2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8" ht="14.2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9</v>
      </c>
      <c r="M2" s="101" t="s">
        <v>28</v>
      </c>
      <c r="N2" s="101" t="s">
        <v>29</v>
      </c>
      <c r="O2" s="101" t="s">
        <v>45</v>
      </c>
      <c r="P2" s="131" t="s">
        <v>51</v>
      </c>
      <c r="Q2" s="131" t="s">
        <v>54</v>
      </c>
      <c r="R2" s="131" t="s">
        <v>55</v>
      </c>
    </row>
    <row r="3" spans="1:18" ht="35.25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  <c r="P3" s="131"/>
      <c r="Q3" s="131"/>
      <c r="R3" s="131"/>
    </row>
    <row r="4" spans="1:18" s="136" customFormat="1" ht="81" customHeight="1" x14ac:dyDescent="0.2">
      <c r="A4" s="36">
        <v>1</v>
      </c>
      <c r="B4" s="36" t="s">
        <v>539</v>
      </c>
      <c r="C4" s="36" t="s">
        <v>11</v>
      </c>
      <c r="D4" s="51" t="s">
        <v>111</v>
      </c>
      <c r="E4" s="36" t="s">
        <v>106</v>
      </c>
      <c r="F4" s="36" t="s">
        <v>201</v>
      </c>
      <c r="G4" s="11">
        <v>3226</v>
      </c>
      <c r="H4" s="11">
        <v>1935.6</v>
      </c>
      <c r="I4" s="11">
        <v>645.20000000000005</v>
      </c>
      <c r="J4" s="11">
        <v>645.20000000000005</v>
      </c>
      <c r="K4" s="11">
        <v>3226</v>
      </c>
      <c r="L4" s="36"/>
      <c r="M4" s="36" t="s">
        <v>26</v>
      </c>
      <c r="N4" s="36" t="s">
        <v>40</v>
      </c>
      <c r="O4" s="41" t="s">
        <v>207</v>
      </c>
      <c r="P4" s="41" t="s">
        <v>208</v>
      </c>
      <c r="Q4" s="39">
        <v>30</v>
      </c>
      <c r="R4" s="39">
        <v>4.9000000000000004</v>
      </c>
    </row>
    <row r="5" spans="1:18" s="136" customFormat="1" ht="13.5" x14ac:dyDescent="0.2">
      <c r="A5" s="137"/>
      <c r="B5" s="137"/>
      <c r="C5" s="137"/>
      <c r="D5" s="138"/>
      <c r="E5" s="137"/>
      <c r="F5" s="137"/>
      <c r="G5" s="32"/>
      <c r="H5" s="32"/>
      <c r="I5" s="32"/>
      <c r="J5" s="32"/>
      <c r="K5" s="32"/>
      <c r="L5" s="137"/>
      <c r="M5" s="137"/>
      <c r="N5" s="137"/>
      <c r="O5" s="137"/>
      <c r="P5" s="137"/>
      <c r="Q5" s="32"/>
      <c r="R5" s="32"/>
    </row>
    <row r="6" spans="1:18" s="136" customFormat="1" ht="13.5" x14ac:dyDescent="0.2">
      <c r="A6" s="137"/>
      <c r="B6" s="137"/>
      <c r="C6" s="137"/>
      <c r="D6" s="138"/>
      <c r="E6" s="137"/>
      <c r="F6" s="137"/>
      <c r="G6" s="32"/>
      <c r="H6" s="32"/>
      <c r="I6" s="32"/>
      <c r="J6" s="32"/>
      <c r="K6" s="32"/>
      <c r="L6" s="137"/>
      <c r="M6" s="137"/>
      <c r="N6" s="137"/>
      <c r="O6" s="137"/>
      <c r="P6" s="137"/>
      <c r="Q6" s="32"/>
      <c r="R6" s="32"/>
    </row>
    <row r="7" spans="1:18" s="136" customFormat="1" ht="13.5" x14ac:dyDescent="0.2">
      <c r="A7" s="137"/>
      <c r="B7" s="137"/>
      <c r="C7" s="137"/>
      <c r="D7" s="138"/>
      <c r="E7" s="137"/>
      <c r="F7" s="137"/>
      <c r="G7" s="32"/>
      <c r="H7" s="32"/>
      <c r="I7" s="32"/>
      <c r="J7" s="32"/>
      <c r="K7" s="32"/>
      <c r="L7" s="137"/>
      <c r="M7" s="137"/>
      <c r="N7" s="137"/>
      <c r="O7" s="137"/>
      <c r="P7" s="137"/>
      <c r="Q7" s="32"/>
      <c r="R7" s="32"/>
    </row>
    <row r="8" spans="1:18" s="136" customFormat="1" ht="13.5" x14ac:dyDescent="0.2">
      <c r="A8" s="137"/>
      <c r="B8" s="137"/>
      <c r="C8" s="137"/>
      <c r="D8" s="138"/>
      <c r="E8" s="137"/>
      <c r="F8" s="137"/>
      <c r="G8" s="32"/>
      <c r="H8" s="32"/>
      <c r="I8" s="32"/>
      <c r="J8" s="32"/>
      <c r="K8" s="32"/>
      <c r="L8" s="137"/>
      <c r="M8" s="137"/>
      <c r="N8" s="137"/>
      <c r="O8" s="137"/>
      <c r="P8" s="137"/>
      <c r="Q8" s="32"/>
      <c r="R8" s="32"/>
    </row>
    <row r="9" spans="1:18" x14ac:dyDescent="0.2">
      <c r="A9" s="113"/>
      <c r="C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8" x14ac:dyDescent="0.2">
      <c r="A10" s="113"/>
      <c r="C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8" x14ac:dyDescent="0.2">
      <c r="A11" s="113"/>
      <c r="C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8" x14ac:dyDescent="0.2">
      <c r="A12" s="113"/>
      <c r="C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8" x14ac:dyDescent="0.2">
      <c r="A13" s="113"/>
      <c r="C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8" x14ac:dyDescent="0.2">
      <c r="A14" s="113"/>
      <c r="C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8" x14ac:dyDescent="0.2">
      <c r="A15" s="113"/>
      <c r="C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8" x14ac:dyDescent="0.2">
      <c r="A16" s="113"/>
      <c r="C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x14ac:dyDescent="0.2">
      <c r="A17" s="113"/>
      <c r="C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x14ac:dyDescent="0.2">
      <c r="A18" s="113"/>
      <c r="C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x14ac:dyDescent="0.2">
      <c r="A19" s="113"/>
      <c r="C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x14ac:dyDescent="0.2">
      <c r="A20" s="113"/>
      <c r="C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x14ac:dyDescent="0.2">
      <c r="A21" s="113"/>
      <c r="C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x14ac:dyDescent="0.2">
      <c r="A22" s="113"/>
      <c r="C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x14ac:dyDescent="0.2">
      <c r="A23" s="113"/>
      <c r="C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x14ac:dyDescent="0.2">
      <c r="A24" s="113"/>
      <c r="C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x14ac:dyDescent="0.2">
      <c r="A25" s="113"/>
      <c r="C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x14ac:dyDescent="0.2">
      <c r="A26" s="113"/>
      <c r="C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x14ac:dyDescent="0.2">
      <c r="A27" s="113"/>
      <c r="C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x14ac:dyDescent="0.2">
      <c r="A28" s="113"/>
      <c r="C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x14ac:dyDescent="0.2">
      <c r="A29" s="113"/>
      <c r="C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3" x14ac:dyDescent="0.2">
      <c r="A30" s="113"/>
      <c r="C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x14ac:dyDescent="0.2">
      <c r="A31" s="113"/>
      <c r="C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x14ac:dyDescent="0.2">
      <c r="A32" s="113"/>
      <c r="C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x14ac:dyDescent="0.2">
      <c r="A33" s="113"/>
      <c r="C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x14ac:dyDescent="0.2">
      <c r="A34" s="113"/>
      <c r="C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x14ac:dyDescent="0.2">
      <c r="A35" s="113"/>
      <c r="C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x14ac:dyDescent="0.2">
      <c r="A36" s="113"/>
      <c r="C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x14ac:dyDescent="0.2">
      <c r="A37" s="113"/>
      <c r="C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x14ac:dyDescent="0.2">
      <c r="A38" s="113"/>
      <c r="C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x14ac:dyDescent="0.2">
      <c r="A39" s="113"/>
      <c r="C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x14ac:dyDescent="0.2">
      <c r="A40" s="113"/>
      <c r="C40" s="113"/>
      <c r="E40" s="113"/>
      <c r="F40" s="113"/>
      <c r="G40" s="113"/>
      <c r="H40" s="113"/>
      <c r="I40" s="113"/>
      <c r="J40" s="113"/>
      <c r="K40" s="113"/>
      <c r="L40" s="113"/>
      <c r="M40" s="113"/>
    </row>
    <row r="41" spans="1:13" x14ac:dyDescent="0.2">
      <c r="A41" s="113"/>
      <c r="C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x14ac:dyDescent="0.2">
      <c r="A42" s="113"/>
      <c r="C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x14ac:dyDescent="0.2">
      <c r="A43" s="113"/>
      <c r="C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x14ac:dyDescent="0.2">
      <c r="A44" s="113"/>
      <c r="C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x14ac:dyDescent="0.2">
      <c r="A45" s="113"/>
      <c r="C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x14ac:dyDescent="0.2">
      <c r="A46" s="113"/>
      <c r="C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x14ac:dyDescent="0.2">
      <c r="A47" s="113"/>
      <c r="C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x14ac:dyDescent="0.2">
      <c r="A48" s="113"/>
      <c r="C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1:13" x14ac:dyDescent="0.2">
      <c r="A49" s="113"/>
      <c r="C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 x14ac:dyDescent="0.2">
      <c r="A50" s="113"/>
      <c r="C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3" x14ac:dyDescent="0.2">
      <c r="A51" s="113"/>
      <c r="C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13" x14ac:dyDescent="0.2">
      <c r="A52" s="113"/>
      <c r="C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3" x14ac:dyDescent="0.2">
      <c r="A53" s="113"/>
      <c r="C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1:13" x14ac:dyDescent="0.2">
      <c r="A54" s="113"/>
      <c r="C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x14ac:dyDescent="0.2">
      <c r="A55" s="113"/>
      <c r="C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x14ac:dyDescent="0.2">
      <c r="A56" s="113"/>
      <c r="C56" s="113"/>
      <c r="E56" s="113"/>
      <c r="F56" s="113"/>
      <c r="G56" s="113"/>
      <c r="H56" s="113"/>
      <c r="I56" s="113"/>
      <c r="J56" s="113"/>
      <c r="K56" s="113"/>
      <c r="L56" s="113"/>
      <c r="M56" s="113"/>
    </row>
    <row r="57" spans="1:13" x14ac:dyDescent="0.2">
      <c r="A57" s="113"/>
      <c r="C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x14ac:dyDescent="0.2">
      <c r="A58" s="113"/>
      <c r="C58" s="113"/>
      <c r="E58" s="113"/>
      <c r="F58" s="113"/>
      <c r="G58" s="113"/>
      <c r="H58" s="113"/>
      <c r="I58" s="113"/>
      <c r="J58" s="113"/>
      <c r="K58" s="113"/>
      <c r="L58" s="113"/>
      <c r="M58" s="113"/>
    </row>
    <row r="59" spans="1:13" x14ac:dyDescent="0.2">
      <c r="A59" s="113"/>
      <c r="C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1:13" x14ac:dyDescent="0.2">
      <c r="A60" s="113"/>
      <c r="C60" s="113"/>
      <c r="E60" s="113"/>
      <c r="F60" s="113"/>
      <c r="G60" s="113"/>
      <c r="H60" s="113"/>
      <c r="I60" s="113"/>
      <c r="J60" s="113"/>
      <c r="K60" s="113"/>
      <c r="L60" s="113"/>
      <c r="M60" s="113"/>
    </row>
    <row r="61" spans="1:13" x14ac:dyDescent="0.2">
      <c r="A61" s="113"/>
      <c r="C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13" x14ac:dyDescent="0.2">
      <c r="A62" s="113"/>
      <c r="C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x14ac:dyDescent="0.2">
      <c r="A63" s="113"/>
      <c r="C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3" x14ac:dyDescent="0.2">
      <c r="A64" s="113"/>
      <c r="C64" s="113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1:13" x14ac:dyDescent="0.2">
      <c r="A65" s="113"/>
      <c r="C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3" x14ac:dyDescent="0.2">
      <c r="A66" s="113"/>
      <c r="C66" s="113"/>
      <c r="E66" s="113"/>
      <c r="F66" s="113"/>
      <c r="G66" s="113"/>
      <c r="H66" s="113"/>
      <c r="I66" s="113"/>
      <c r="J66" s="113"/>
      <c r="K66" s="113"/>
      <c r="L66" s="113"/>
      <c r="M66" s="113"/>
    </row>
    <row r="67" spans="1:13" x14ac:dyDescent="0.2">
      <c r="A67" s="113"/>
      <c r="C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x14ac:dyDescent="0.2">
      <c r="A68" s="113"/>
      <c r="C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1:13" x14ac:dyDescent="0.2">
      <c r="A69" s="113"/>
      <c r="C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13" x14ac:dyDescent="0.2">
      <c r="A70" s="113"/>
      <c r="C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1:13" x14ac:dyDescent="0.2">
      <c r="A71" s="113"/>
      <c r="C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1:13" x14ac:dyDescent="0.2">
      <c r="A72" s="113"/>
      <c r="C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1:13" x14ac:dyDescent="0.2">
      <c r="A73" s="113"/>
      <c r="C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1:13" x14ac:dyDescent="0.2">
      <c r="A74" s="113"/>
      <c r="C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1:13" x14ac:dyDescent="0.2">
      <c r="A75" s="113"/>
      <c r="C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13" x14ac:dyDescent="0.2">
      <c r="A76" s="113"/>
      <c r="C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1:13" x14ac:dyDescent="0.2">
      <c r="A77" s="113"/>
      <c r="C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13" x14ac:dyDescent="0.2">
      <c r="A78" s="113"/>
      <c r="C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13" x14ac:dyDescent="0.2">
      <c r="A79" s="113"/>
      <c r="C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1:13" x14ac:dyDescent="0.2">
      <c r="A80" s="113"/>
      <c r="C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1:13" x14ac:dyDescent="0.2">
      <c r="A81" s="113"/>
      <c r="C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3" x14ac:dyDescent="0.2">
      <c r="A82" s="113"/>
      <c r="C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1:13" x14ac:dyDescent="0.2">
      <c r="A83" s="113"/>
      <c r="C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x14ac:dyDescent="0.2">
      <c r="A84" s="113"/>
      <c r="C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x14ac:dyDescent="0.2">
      <c r="A85" s="113"/>
      <c r="C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x14ac:dyDescent="0.2">
      <c r="A86" s="113"/>
      <c r="C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x14ac:dyDescent="0.2">
      <c r="A87" s="113"/>
      <c r="C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x14ac:dyDescent="0.2">
      <c r="A88" s="113"/>
      <c r="C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x14ac:dyDescent="0.2">
      <c r="A89" s="113"/>
      <c r="C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x14ac:dyDescent="0.2">
      <c r="A90" s="113"/>
      <c r="C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x14ac:dyDescent="0.2">
      <c r="A91" s="113"/>
      <c r="C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x14ac:dyDescent="0.2">
      <c r="A92" s="113"/>
      <c r="C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x14ac:dyDescent="0.2">
      <c r="A93" s="113"/>
      <c r="C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x14ac:dyDescent="0.2">
      <c r="A94" s="113"/>
      <c r="C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x14ac:dyDescent="0.2">
      <c r="A95" s="113"/>
      <c r="C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x14ac:dyDescent="0.2">
      <c r="A96" s="113"/>
      <c r="C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x14ac:dyDescent="0.2">
      <c r="A97" s="113"/>
      <c r="C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x14ac:dyDescent="0.2">
      <c r="A98" s="113"/>
      <c r="C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x14ac:dyDescent="0.2">
      <c r="A99" s="113"/>
      <c r="C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x14ac:dyDescent="0.2">
      <c r="A100" s="113"/>
      <c r="C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x14ac:dyDescent="0.2">
      <c r="A101" s="113"/>
      <c r="C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x14ac:dyDescent="0.2">
      <c r="A102" s="113"/>
      <c r="C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x14ac:dyDescent="0.2">
      <c r="A103" s="113"/>
      <c r="C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x14ac:dyDescent="0.2">
      <c r="A104" s="113"/>
      <c r="C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x14ac:dyDescent="0.2">
      <c r="A105" s="113"/>
      <c r="C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x14ac:dyDescent="0.2">
      <c r="A106" s="113"/>
      <c r="C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x14ac:dyDescent="0.2">
      <c r="A107" s="113"/>
      <c r="C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x14ac:dyDescent="0.2">
      <c r="A108" s="113"/>
      <c r="C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">
      <c r="A109" s="113"/>
      <c r="C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x14ac:dyDescent="0.2">
      <c r="A110" s="113"/>
      <c r="C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x14ac:dyDescent="0.2">
      <c r="A111" s="113"/>
      <c r="C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x14ac:dyDescent="0.2">
      <c r="A112" s="113"/>
      <c r="C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x14ac:dyDescent="0.2">
      <c r="A113" s="113"/>
      <c r="C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x14ac:dyDescent="0.2">
      <c r="A114" s="113"/>
      <c r="C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x14ac:dyDescent="0.2">
      <c r="A115" s="113"/>
      <c r="C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1:13" x14ac:dyDescent="0.2">
      <c r="A116" s="113"/>
      <c r="C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1:13" x14ac:dyDescent="0.2">
      <c r="A117" s="113"/>
      <c r="C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1:13" x14ac:dyDescent="0.2">
      <c r="A118" s="113"/>
      <c r="C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1:13" x14ac:dyDescent="0.2">
      <c r="A119" s="113"/>
      <c r="C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1:13" x14ac:dyDescent="0.2">
      <c r="A120" s="113"/>
      <c r="C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1:13" x14ac:dyDescent="0.2">
      <c r="A121" s="113"/>
      <c r="C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1:13" x14ac:dyDescent="0.2">
      <c r="A122" s="113"/>
      <c r="C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1:13" x14ac:dyDescent="0.2">
      <c r="A123" s="113"/>
      <c r="C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1:13" x14ac:dyDescent="0.2">
      <c r="A124" s="113"/>
      <c r="C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1:13" x14ac:dyDescent="0.2">
      <c r="A125" s="113"/>
      <c r="C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1:13" x14ac:dyDescent="0.2">
      <c r="A126" s="113"/>
      <c r="C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1:13" x14ac:dyDescent="0.2">
      <c r="A127" s="113"/>
      <c r="C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1:13" x14ac:dyDescent="0.2">
      <c r="A128" s="113"/>
      <c r="C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x14ac:dyDescent="0.2">
      <c r="A129" s="113"/>
      <c r="C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x14ac:dyDescent="0.2">
      <c r="A130" s="113"/>
      <c r="C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x14ac:dyDescent="0.2">
      <c r="A131" s="113"/>
      <c r="C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x14ac:dyDescent="0.2">
      <c r="A132" s="113"/>
      <c r="C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x14ac:dyDescent="0.2">
      <c r="A133" s="113"/>
      <c r="C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x14ac:dyDescent="0.2">
      <c r="A134" s="113"/>
      <c r="C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x14ac:dyDescent="0.2">
      <c r="A135" s="113"/>
      <c r="C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x14ac:dyDescent="0.2">
      <c r="A136" s="113"/>
      <c r="C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x14ac:dyDescent="0.2">
      <c r="A137" s="113"/>
      <c r="C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x14ac:dyDescent="0.2">
      <c r="A138" s="113"/>
      <c r="C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1:13" x14ac:dyDescent="0.2">
      <c r="A139" s="113"/>
      <c r="C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1:13" x14ac:dyDescent="0.2">
      <c r="A140" s="113"/>
      <c r="C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1:13" x14ac:dyDescent="0.2">
      <c r="A141" s="113"/>
      <c r="C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1:13" x14ac:dyDescent="0.2">
      <c r="A142" s="113"/>
      <c r="C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1:13" x14ac:dyDescent="0.2">
      <c r="A143" s="113"/>
      <c r="C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1:13" x14ac:dyDescent="0.2">
      <c r="A144" s="113"/>
      <c r="C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1:13" x14ac:dyDescent="0.2">
      <c r="A145" s="113"/>
      <c r="C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1:13" x14ac:dyDescent="0.2">
      <c r="A146" s="113"/>
      <c r="C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1:13" x14ac:dyDescent="0.2">
      <c r="A147" s="113"/>
      <c r="C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1:13" x14ac:dyDescent="0.2">
      <c r="A148" s="113"/>
      <c r="C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1:13" x14ac:dyDescent="0.2">
      <c r="A149" s="113"/>
      <c r="C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1:13" x14ac:dyDescent="0.2">
      <c r="A150" s="113"/>
      <c r="C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1:13" x14ac:dyDescent="0.2">
      <c r="A151" s="113"/>
      <c r="C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1:13" x14ac:dyDescent="0.2">
      <c r="A152" s="113"/>
      <c r="C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1:13" x14ac:dyDescent="0.2">
      <c r="A153" s="113"/>
      <c r="C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1:13" x14ac:dyDescent="0.2">
      <c r="A154" s="113"/>
      <c r="C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1:13" x14ac:dyDescent="0.2">
      <c r="A155" s="113"/>
      <c r="C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1:13" x14ac:dyDescent="0.2">
      <c r="A156" s="113"/>
      <c r="C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1:13" x14ac:dyDescent="0.2">
      <c r="A157" s="113"/>
      <c r="C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1:13" x14ac:dyDescent="0.2">
      <c r="A158" s="113"/>
      <c r="C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1:13" x14ac:dyDescent="0.2">
      <c r="A159" s="113"/>
      <c r="C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1:13" x14ac:dyDescent="0.2">
      <c r="A160" s="113"/>
      <c r="C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1:13" x14ac:dyDescent="0.2">
      <c r="A161" s="113"/>
      <c r="C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3" x14ac:dyDescent="0.2">
      <c r="A162" s="113"/>
      <c r="C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x14ac:dyDescent="0.2">
      <c r="A163" s="113"/>
      <c r="C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1:13" x14ac:dyDescent="0.2">
      <c r="A164" s="113"/>
      <c r="C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1:13" x14ac:dyDescent="0.2">
      <c r="A165" s="113"/>
      <c r="C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x14ac:dyDescent="0.2">
      <c r="A166" s="113"/>
      <c r="C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x14ac:dyDescent="0.2">
      <c r="A167" s="113"/>
      <c r="C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1:13" x14ac:dyDescent="0.2">
      <c r="A168" s="113"/>
      <c r="C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1:13" x14ac:dyDescent="0.2">
      <c r="A169" s="113"/>
      <c r="C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1:13" x14ac:dyDescent="0.2">
      <c r="A170" s="113"/>
      <c r="C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1:13" x14ac:dyDescent="0.2">
      <c r="A171" s="113"/>
      <c r="C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x14ac:dyDescent="0.2">
      <c r="A172" s="113"/>
      <c r="C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1:13" x14ac:dyDescent="0.2">
      <c r="A173" s="113"/>
      <c r="C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1:13" x14ac:dyDescent="0.2">
      <c r="A174" s="113"/>
      <c r="C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1:13" x14ac:dyDescent="0.2">
      <c r="A175" s="113"/>
      <c r="C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x14ac:dyDescent="0.2">
      <c r="A176" s="113"/>
      <c r="C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x14ac:dyDescent="0.2">
      <c r="A177" s="113"/>
      <c r="C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x14ac:dyDescent="0.2">
      <c r="A178" s="113"/>
      <c r="C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1:13" x14ac:dyDescent="0.2">
      <c r="A179" s="113"/>
      <c r="C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x14ac:dyDescent="0.2">
      <c r="A180" s="113"/>
      <c r="C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1:13" x14ac:dyDescent="0.2">
      <c r="A181" s="113"/>
      <c r="C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1:13" x14ac:dyDescent="0.2">
      <c r="A182" s="113"/>
      <c r="C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1:13" x14ac:dyDescent="0.2">
      <c r="A183" s="113"/>
      <c r="C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1:13" x14ac:dyDescent="0.2">
      <c r="A184" s="113"/>
      <c r="C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x14ac:dyDescent="0.2">
      <c r="A185" s="113"/>
      <c r="C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1:13" x14ac:dyDescent="0.2">
      <c r="A186" s="113"/>
      <c r="C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1:13" x14ac:dyDescent="0.2">
      <c r="A187" s="113"/>
      <c r="C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1:13" x14ac:dyDescent="0.2">
      <c r="A188" s="113"/>
      <c r="C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x14ac:dyDescent="0.2">
      <c r="A189" s="113"/>
      <c r="C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x14ac:dyDescent="0.2">
      <c r="A190" s="113"/>
      <c r="C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x14ac:dyDescent="0.2">
      <c r="A191" s="113"/>
      <c r="C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1:13" x14ac:dyDescent="0.2">
      <c r="A192" s="113"/>
      <c r="C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1:13" x14ac:dyDescent="0.2">
      <c r="A193" s="113"/>
      <c r="C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x14ac:dyDescent="0.2">
      <c r="A194" s="113"/>
      <c r="C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1:13" x14ac:dyDescent="0.2">
      <c r="A195" s="113"/>
      <c r="C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x14ac:dyDescent="0.2">
      <c r="A196" s="113"/>
      <c r="C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1:13" x14ac:dyDescent="0.2">
      <c r="A197" s="113"/>
      <c r="C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1:13" x14ac:dyDescent="0.2">
      <c r="A198" s="113"/>
      <c r="C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1:13" x14ac:dyDescent="0.2">
      <c r="A199" s="113"/>
      <c r="C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1:13" x14ac:dyDescent="0.2">
      <c r="A200" s="113"/>
      <c r="C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1:13" x14ac:dyDescent="0.2">
      <c r="A201" s="113"/>
      <c r="C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1:13" x14ac:dyDescent="0.2">
      <c r="A202" s="113"/>
      <c r="C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1:13" x14ac:dyDescent="0.2">
      <c r="A203" s="113"/>
      <c r="C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1:13" x14ac:dyDescent="0.2">
      <c r="A204" s="113"/>
      <c r="C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1:13" x14ac:dyDescent="0.2">
      <c r="A205" s="113"/>
      <c r="C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1:13" x14ac:dyDescent="0.2">
      <c r="A206" s="113"/>
      <c r="C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1:13" x14ac:dyDescent="0.2">
      <c r="A207" s="113"/>
      <c r="C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1:13" x14ac:dyDescent="0.2">
      <c r="A208" s="113"/>
      <c r="C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1:13" x14ac:dyDescent="0.2">
      <c r="A209" s="113"/>
      <c r="C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1:13" x14ac:dyDescent="0.2">
      <c r="A210" s="113"/>
      <c r="C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1:13" x14ac:dyDescent="0.2">
      <c r="A211" s="113"/>
      <c r="C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1:13" x14ac:dyDescent="0.2">
      <c r="A212" s="113"/>
      <c r="C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1:13" x14ac:dyDescent="0.2">
      <c r="A213" s="113"/>
      <c r="C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1:13" x14ac:dyDescent="0.2">
      <c r="A214" s="113"/>
      <c r="C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1:13" x14ac:dyDescent="0.2">
      <c r="A215" s="113"/>
      <c r="C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1:13" x14ac:dyDescent="0.2">
      <c r="A216" s="113"/>
      <c r="C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1:13" x14ac:dyDescent="0.2">
      <c r="A217" s="113"/>
      <c r="C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1:13" x14ac:dyDescent="0.2">
      <c r="A218" s="113"/>
      <c r="C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1:13" x14ac:dyDescent="0.2">
      <c r="A219" s="113"/>
      <c r="C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1:13" x14ac:dyDescent="0.2">
      <c r="A220" s="113"/>
      <c r="C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1:13" x14ac:dyDescent="0.2">
      <c r="A221" s="113"/>
      <c r="C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1:13" x14ac:dyDescent="0.2">
      <c r="A222" s="113"/>
      <c r="C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1:13" x14ac:dyDescent="0.2">
      <c r="A223" s="113"/>
      <c r="C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1:13" x14ac:dyDescent="0.2">
      <c r="A224" s="113"/>
      <c r="C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1:13" x14ac:dyDescent="0.2">
      <c r="A225" s="113"/>
      <c r="C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1:13" x14ac:dyDescent="0.2">
      <c r="A226" s="113"/>
      <c r="C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1:13" x14ac:dyDescent="0.2">
      <c r="A227" s="113"/>
      <c r="C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1:13" x14ac:dyDescent="0.2">
      <c r="A228" s="113"/>
      <c r="C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1:13" x14ac:dyDescent="0.2">
      <c r="A229" s="113"/>
      <c r="C229" s="113"/>
      <c r="E229" s="113"/>
      <c r="F229" s="113"/>
      <c r="G229" s="113"/>
      <c r="H229" s="113"/>
      <c r="I229" s="113"/>
      <c r="J229" s="113"/>
      <c r="K229" s="113"/>
      <c r="L229" s="113"/>
      <c r="M229" s="113"/>
    </row>
    <row r="230" spans="1:13" x14ac:dyDescent="0.2">
      <c r="A230" s="113"/>
      <c r="C230" s="113"/>
      <c r="E230" s="113"/>
      <c r="F230" s="113"/>
      <c r="G230" s="113"/>
      <c r="H230" s="113"/>
      <c r="I230" s="113"/>
      <c r="J230" s="113"/>
      <c r="K230" s="113"/>
      <c r="L230" s="113"/>
      <c r="M230" s="113"/>
    </row>
    <row r="231" spans="1:13" x14ac:dyDescent="0.2">
      <c r="A231" s="113"/>
      <c r="C231" s="113"/>
      <c r="E231" s="113"/>
      <c r="F231" s="113"/>
      <c r="G231" s="113"/>
      <c r="H231" s="113"/>
      <c r="I231" s="113"/>
      <c r="J231" s="113"/>
      <c r="K231" s="113"/>
      <c r="L231" s="113"/>
      <c r="M231" s="113"/>
    </row>
    <row r="232" spans="1:13" x14ac:dyDescent="0.2">
      <c r="A232" s="113"/>
      <c r="C232" s="113"/>
      <c r="E232" s="113"/>
      <c r="F232" s="113"/>
      <c r="G232" s="113"/>
      <c r="H232" s="113"/>
      <c r="I232" s="113"/>
      <c r="J232" s="113"/>
      <c r="K232" s="113"/>
      <c r="L232" s="113"/>
      <c r="M232" s="113"/>
    </row>
    <row r="233" spans="1:13" x14ac:dyDescent="0.2">
      <c r="A233" s="113"/>
      <c r="C233" s="113"/>
      <c r="E233" s="113"/>
      <c r="F233" s="113"/>
      <c r="G233" s="113"/>
      <c r="H233" s="113"/>
      <c r="I233" s="113"/>
      <c r="J233" s="113"/>
      <c r="K233" s="113"/>
      <c r="L233" s="113"/>
      <c r="M233" s="113"/>
    </row>
    <row r="234" spans="1:13" x14ac:dyDescent="0.2">
      <c r="A234" s="113"/>
      <c r="C234" s="113"/>
      <c r="E234" s="113"/>
      <c r="F234" s="113"/>
      <c r="G234" s="113"/>
      <c r="H234" s="113"/>
      <c r="I234" s="113"/>
      <c r="J234" s="113"/>
      <c r="K234" s="113"/>
      <c r="L234" s="113"/>
      <c r="M234" s="113"/>
    </row>
    <row r="235" spans="1:13" x14ac:dyDescent="0.2">
      <c r="A235" s="113"/>
      <c r="C235" s="113"/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1:13" x14ac:dyDescent="0.2">
      <c r="A236" s="113"/>
      <c r="C236" s="113"/>
      <c r="E236" s="113"/>
      <c r="F236" s="113"/>
      <c r="G236" s="113"/>
      <c r="H236" s="113"/>
      <c r="I236" s="113"/>
      <c r="J236" s="113"/>
      <c r="K236" s="113"/>
      <c r="L236" s="113"/>
      <c r="M236" s="113"/>
    </row>
    <row r="237" spans="1:13" x14ac:dyDescent="0.2">
      <c r="A237" s="113"/>
      <c r="C237" s="113"/>
      <c r="E237" s="113"/>
      <c r="F237" s="113"/>
      <c r="G237" s="113"/>
      <c r="H237" s="113"/>
      <c r="I237" s="113"/>
      <c r="J237" s="113"/>
      <c r="K237" s="113"/>
      <c r="L237" s="113"/>
      <c r="M237" s="113"/>
    </row>
    <row r="238" spans="1:13" x14ac:dyDescent="0.2">
      <c r="A238" s="113"/>
      <c r="C238" s="113"/>
      <c r="E238" s="113"/>
      <c r="F238" s="113"/>
      <c r="G238" s="113"/>
      <c r="H238" s="113"/>
      <c r="I238" s="113"/>
      <c r="J238" s="113"/>
      <c r="K238" s="113"/>
      <c r="L238" s="113"/>
      <c r="M238" s="113"/>
    </row>
    <row r="239" spans="1:13" x14ac:dyDescent="0.2">
      <c r="A239" s="113"/>
      <c r="C239" s="113"/>
      <c r="E239" s="113"/>
      <c r="F239" s="113"/>
      <c r="G239" s="113"/>
      <c r="H239" s="113"/>
      <c r="I239" s="113"/>
      <c r="J239" s="113"/>
      <c r="K239" s="113"/>
      <c r="L239" s="113"/>
      <c r="M239" s="113"/>
    </row>
    <row r="240" spans="1:13" x14ac:dyDescent="0.2">
      <c r="A240" s="113"/>
      <c r="C240" s="113"/>
      <c r="E240" s="113"/>
      <c r="F240" s="113"/>
      <c r="G240" s="113"/>
      <c r="H240" s="113"/>
      <c r="I240" s="113"/>
      <c r="J240" s="113"/>
      <c r="K240" s="113"/>
      <c r="L240" s="113"/>
      <c r="M240" s="113"/>
    </row>
    <row r="241" spans="1:13" x14ac:dyDescent="0.2">
      <c r="A241" s="113"/>
      <c r="C241" s="113"/>
      <c r="E241" s="113"/>
      <c r="F241" s="113"/>
      <c r="G241" s="113"/>
      <c r="H241" s="113"/>
      <c r="I241" s="113"/>
      <c r="J241" s="113"/>
      <c r="K241" s="113"/>
      <c r="L241" s="113"/>
      <c r="M241" s="113"/>
    </row>
    <row r="242" spans="1:13" x14ac:dyDescent="0.2">
      <c r="A242" s="113"/>
      <c r="C242" s="113"/>
      <c r="E242" s="113"/>
      <c r="F242" s="113"/>
      <c r="G242" s="113"/>
      <c r="H242" s="113"/>
      <c r="I242" s="113"/>
      <c r="J242" s="113"/>
      <c r="K242" s="113"/>
      <c r="L242" s="113"/>
      <c r="M242" s="113"/>
    </row>
    <row r="243" spans="1:13" x14ac:dyDescent="0.2">
      <c r="A243" s="113"/>
      <c r="C243" s="113"/>
      <c r="E243" s="113"/>
      <c r="F243" s="113"/>
      <c r="G243" s="113"/>
      <c r="H243" s="113"/>
      <c r="I243" s="113"/>
      <c r="J243" s="113"/>
      <c r="K243" s="113"/>
      <c r="L243" s="113"/>
      <c r="M243" s="113"/>
    </row>
    <row r="244" spans="1:13" x14ac:dyDescent="0.2">
      <c r="A244" s="113"/>
      <c r="C244" s="113"/>
      <c r="E244" s="113"/>
      <c r="F244" s="113"/>
      <c r="G244" s="113"/>
      <c r="H244" s="113"/>
      <c r="I244" s="113"/>
      <c r="J244" s="113"/>
      <c r="K244" s="113"/>
      <c r="L244" s="113"/>
      <c r="M244" s="113"/>
    </row>
    <row r="245" spans="1:13" x14ac:dyDescent="0.2">
      <c r="A245" s="113"/>
      <c r="C245" s="113"/>
      <c r="E245" s="113"/>
      <c r="F245" s="113"/>
      <c r="G245" s="113"/>
      <c r="H245" s="113"/>
      <c r="I245" s="113"/>
      <c r="J245" s="113"/>
      <c r="K245" s="113"/>
      <c r="L245" s="113"/>
      <c r="M245" s="113"/>
    </row>
    <row r="246" spans="1:13" x14ac:dyDescent="0.2">
      <c r="A246" s="113"/>
      <c r="C246" s="113"/>
      <c r="E246" s="113"/>
      <c r="F246" s="113"/>
      <c r="G246" s="113"/>
      <c r="H246" s="113"/>
      <c r="I246" s="113"/>
      <c r="J246" s="113"/>
      <c r="K246" s="113"/>
      <c r="L246" s="113"/>
      <c r="M246" s="113"/>
    </row>
    <row r="247" spans="1:13" x14ac:dyDescent="0.2">
      <c r="A247" s="113"/>
      <c r="C247" s="113"/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1:13" x14ac:dyDescent="0.2">
      <c r="A248" s="113"/>
      <c r="C248" s="113"/>
      <c r="E248" s="113"/>
      <c r="F248" s="113"/>
      <c r="G248" s="113"/>
      <c r="H248" s="113"/>
      <c r="I248" s="113"/>
      <c r="J248" s="113"/>
      <c r="K248" s="113"/>
      <c r="L248" s="113"/>
      <c r="M248" s="113"/>
    </row>
    <row r="249" spans="1:13" x14ac:dyDescent="0.2">
      <c r="A249" s="113"/>
      <c r="C249" s="113"/>
      <c r="E249" s="113"/>
      <c r="F249" s="113"/>
      <c r="G249" s="113"/>
      <c r="H249" s="113"/>
      <c r="I249" s="113"/>
      <c r="J249" s="113"/>
      <c r="K249" s="113"/>
      <c r="L249" s="113"/>
      <c r="M249" s="113"/>
    </row>
    <row r="250" spans="1:13" x14ac:dyDescent="0.2">
      <c r="A250" s="113"/>
      <c r="C250" s="113"/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1:13" x14ac:dyDescent="0.2">
      <c r="A251" s="113"/>
      <c r="C251" s="113"/>
      <c r="E251" s="113"/>
      <c r="F251" s="113"/>
      <c r="G251" s="113"/>
      <c r="H251" s="113"/>
      <c r="I251" s="113"/>
      <c r="J251" s="113"/>
      <c r="K251" s="113"/>
      <c r="L251" s="113"/>
      <c r="M251" s="113"/>
    </row>
    <row r="252" spans="1:13" x14ac:dyDescent="0.2">
      <c r="A252" s="113"/>
      <c r="C252" s="113"/>
      <c r="E252" s="113"/>
      <c r="F252" s="113"/>
      <c r="G252" s="113"/>
      <c r="H252" s="113"/>
      <c r="I252" s="113"/>
      <c r="J252" s="113"/>
      <c r="K252" s="113"/>
      <c r="L252" s="113"/>
      <c r="M252" s="113"/>
    </row>
    <row r="253" spans="1:13" x14ac:dyDescent="0.2">
      <c r="A253" s="113"/>
      <c r="C253" s="113"/>
      <c r="E253" s="113"/>
      <c r="F253" s="113"/>
      <c r="G253" s="113"/>
      <c r="H253" s="113"/>
      <c r="I253" s="113"/>
      <c r="J253" s="113"/>
      <c r="K253" s="113"/>
      <c r="L253" s="113"/>
      <c r="M253" s="113"/>
    </row>
    <row r="254" spans="1:13" x14ac:dyDescent="0.2">
      <c r="A254" s="113"/>
      <c r="C254" s="113"/>
      <c r="E254" s="113"/>
      <c r="F254" s="113"/>
      <c r="G254" s="113"/>
      <c r="H254" s="113"/>
      <c r="I254" s="113"/>
      <c r="J254" s="113"/>
      <c r="K254" s="113"/>
      <c r="L254" s="113"/>
      <c r="M254" s="113"/>
    </row>
    <row r="255" spans="1:13" x14ac:dyDescent="0.2">
      <c r="A255" s="113"/>
      <c r="C255" s="113"/>
      <c r="E255" s="113"/>
      <c r="F255" s="113"/>
      <c r="G255" s="113"/>
      <c r="H255" s="113"/>
      <c r="I255" s="113"/>
      <c r="J255" s="113"/>
      <c r="K255" s="113"/>
      <c r="L255" s="113"/>
      <c r="M255" s="113"/>
    </row>
    <row r="256" spans="1:13" x14ac:dyDescent="0.2">
      <c r="A256" s="113"/>
      <c r="C256" s="113"/>
      <c r="E256" s="113"/>
      <c r="F256" s="113"/>
      <c r="G256" s="113"/>
      <c r="H256" s="113"/>
      <c r="I256" s="113"/>
      <c r="J256" s="113"/>
      <c r="K256" s="113"/>
      <c r="L256" s="113"/>
      <c r="M256" s="113"/>
    </row>
    <row r="257" spans="1:13" x14ac:dyDescent="0.2">
      <c r="A257" s="113"/>
      <c r="C257" s="113"/>
      <c r="E257" s="113"/>
      <c r="F257" s="113"/>
      <c r="G257" s="113"/>
      <c r="H257" s="113"/>
      <c r="I257" s="113"/>
      <c r="J257" s="113"/>
      <c r="K257" s="113"/>
      <c r="L257" s="113"/>
      <c r="M257" s="113"/>
    </row>
    <row r="258" spans="1:13" x14ac:dyDescent="0.2">
      <c r="A258" s="113"/>
      <c r="C258" s="113"/>
      <c r="E258" s="113"/>
      <c r="F258" s="113"/>
      <c r="G258" s="113"/>
      <c r="H258" s="113"/>
      <c r="I258" s="113"/>
      <c r="J258" s="113"/>
      <c r="K258" s="113"/>
      <c r="L258" s="113"/>
      <c r="M258" s="113"/>
    </row>
    <row r="259" spans="1:13" x14ac:dyDescent="0.2">
      <c r="A259" s="113"/>
      <c r="C259" s="113"/>
      <c r="E259" s="113"/>
      <c r="F259" s="113"/>
      <c r="G259" s="113"/>
      <c r="H259" s="113"/>
      <c r="I259" s="113"/>
      <c r="J259" s="113"/>
      <c r="K259" s="113"/>
      <c r="L259" s="113"/>
      <c r="M259" s="113"/>
    </row>
    <row r="260" spans="1:13" x14ac:dyDescent="0.2">
      <c r="A260" s="113"/>
      <c r="C260" s="113"/>
      <c r="E260" s="113"/>
      <c r="F260" s="113"/>
      <c r="G260" s="113"/>
      <c r="H260" s="113"/>
      <c r="I260" s="113"/>
      <c r="J260" s="113"/>
      <c r="K260" s="113"/>
      <c r="L260" s="113"/>
      <c r="M260" s="113"/>
    </row>
    <row r="261" spans="1:13" x14ac:dyDescent="0.2">
      <c r="A261" s="113"/>
      <c r="C261" s="113"/>
      <c r="E261" s="113"/>
      <c r="F261" s="113"/>
      <c r="G261" s="113"/>
      <c r="H261" s="113"/>
      <c r="I261" s="113"/>
      <c r="J261" s="113"/>
      <c r="K261" s="113"/>
      <c r="L261" s="113"/>
      <c r="M261" s="113"/>
    </row>
    <row r="262" spans="1:13" x14ac:dyDescent="0.2">
      <c r="A262" s="113"/>
      <c r="C262" s="113"/>
      <c r="E262" s="113"/>
      <c r="F262" s="113"/>
      <c r="G262" s="113"/>
      <c r="H262" s="113"/>
      <c r="I262" s="113"/>
      <c r="J262" s="113"/>
      <c r="K262" s="113"/>
      <c r="L262" s="113"/>
      <c r="M262" s="113"/>
    </row>
    <row r="263" spans="1:13" x14ac:dyDescent="0.2">
      <c r="A263" s="113"/>
      <c r="C263" s="113"/>
      <c r="E263" s="113"/>
      <c r="F263" s="113"/>
      <c r="G263" s="113"/>
      <c r="H263" s="113"/>
      <c r="I263" s="113"/>
      <c r="J263" s="113"/>
      <c r="K263" s="113"/>
      <c r="L263" s="113"/>
      <c r="M263" s="113"/>
    </row>
    <row r="264" spans="1:13" x14ac:dyDescent="0.2">
      <c r="A264" s="113"/>
      <c r="C264" s="113"/>
      <c r="E264" s="113"/>
      <c r="F264" s="113"/>
      <c r="G264" s="113"/>
      <c r="H264" s="113"/>
      <c r="I264" s="113"/>
      <c r="J264" s="113"/>
      <c r="K264" s="113"/>
      <c r="L264" s="113"/>
      <c r="M264" s="113"/>
    </row>
    <row r="265" spans="1:13" x14ac:dyDescent="0.2">
      <c r="A265" s="113"/>
      <c r="C265" s="113"/>
      <c r="E265" s="113"/>
      <c r="F265" s="113"/>
      <c r="G265" s="113"/>
      <c r="H265" s="113"/>
      <c r="I265" s="113"/>
      <c r="J265" s="113"/>
      <c r="K265" s="113"/>
      <c r="L265" s="113"/>
      <c r="M265" s="113"/>
    </row>
    <row r="266" spans="1:13" x14ac:dyDescent="0.2">
      <c r="A266" s="113"/>
      <c r="C266" s="113"/>
      <c r="E266" s="113"/>
      <c r="F266" s="113"/>
      <c r="G266" s="113"/>
      <c r="H266" s="113"/>
      <c r="I266" s="113"/>
      <c r="J266" s="113"/>
      <c r="K266" s="113"/>
      <c r="L266" s="113"/>
      <c r="M266" s="113"/>
    </row>
    <row r="267" spans="1:13" x14ac:dyDescent="0.2">
      <c r="A267" s="113"/>
      <c r="C267" s="113"/>
      <c r="E267" s="113"/>
      <c r="F267" s="113"/>
      <c r="G267" s="113"/>
      <c r="H267" s="113"/>
      <c r="I267" s="113"/>
      <c r="J267" s="113"/>
      <c r="K267" s="113"/>
      <c r="L267" s="113"/>
      <c r="M267" s="113"/>
    </row>
    <row r="268" spans="1:13" x14ac:dyDescent="0.2">
      <c r="A268" s="113"/>
      <c r="C268" s="113"/>
      <c r="E268" s="113"/>
      <c r="F268" s="113"/>
      <c r="G268" s="113"/>
      <c r="H268" s="113"/>
      <c r="I268" s="113"/>
      <c r="J268" s="113"/>
      <c r="K268" s="113"/>
      <c r="L268" s="113"/>
      <c r="M268" s="113"/>
    </row>
    <row r="269" spans="1:13" x14ac:dyDescent="0.2">
      <c r="A269" s="113"/>
      <c r="C269" s="113"/>
      <c r="E269" s="113"/>
      <c r="F269" s="113"/>
      <c r="G269" s="113"/>
      <c r="H269" s="113"/>
      <c r="I269" s="113"/>
      <c r="J269" s="113"/>
      <c r="K269" s="113"/>
      <c r="L269" s="113"/>
      <c r="M269" s="113"/>
    </row>
    <row r="270" spans="1:13" x14ac:dyDescent="0.2">
      <c r="A270" s="113"/>
      <c r="C270" s="113"/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1:13" x14ac:dyDescent="0.2">
      <c r="A271" s="113"/>
      <c r="C271" s="113"/>
      <c r="E271" s="113"/>
      <c r="F271" s="113"/>
      <c r="G271" s="113"/>
      <c r="H271" s="113"/>
      <c r="I271" s="113"/>
      <c r="J271" s="113"/>
      <c r="K271" s="113"/>
      <c r="L271" s="113"/>
      <c r="M271" s="113"/>
    </row>
    <row r="272" spans="1:13" x14ac:dyDescent="0.2">
      <c r="A272" s="113"/>
      <c r="C272" s="113"/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1:13" x14ac:dyDescent="0.2">
      <c r="A273" s="113"/>
      <c r="C273" s="113"/>
      <c r="E273" s="113"/>
      <c r="F273" s="113"/>
      <c r="G273" s="113"/>
      <c r="H273" s="113"/>
      <c r="I273" s="113"/>
      <c r="J273" s="113"/>
      <c r="K273" s="113"/>
      <c r="L273" s="113"/>
      <c r="M273" s="113"/>
    </row>
    <row r="274" spans="1:13" x14ac:dyDescent="0.2">
      <c r="A274" s="113"/>
      <c r="C274" s="113"/>
      <c r="E274" s="113"/>
      <c r="F274" s="113"/>
      <c r="G274" s="113"/>
      <c r="H274" s="113"/>
      <c r="I274" s="113"/>
      <c r="J274" s="113"/>
      <c r="K274" s="113"/>
      <c r="L274" s="113"/>
      <c r="M274" s="113"/>
    </row>
    <row r="275" spans="1:13" x14ac:dyDescent="0.2">
      <c r="A275" s="113"/>
      <c r="C275" s="113"/>
      <c r="E275" s="113"/>
      <c r="F275" s="113"/>
      <c r="G275" s="113"/>
      <c r="H275" s="113"/>
      <c r="I275" s="113"/>
      <c r="J275" s="113"/>
      <c r="K275" s="113"/>
      <c r="L275" s="113"/>
      <c r="M275" s="113"/>
    </row>
    <row r="276" spans="1:13" x14ac:dyDescent="0.2">
      <c r="A276" s="113"/>
      <c r="C276" s="113"/>
      <c r="E276" s="113"/>
      <c r="F276" s="113"/>
      <c r="G276" s="113"/>
      <c r="H276" s="113"/>
      <c r="I276" s="113"/>
      <c r="J276" s="113"/>
      <c r="K276" s="113"/>
      <c r="L276" s="113"/>
      <c r="M276" s="113"/>
    </row>
    <row r="277" spans="1:13" x14ac:dyDescent="0.2">
      <c r="A277" s="113"/>
      <c r="C277" s="113"/>
      <c r="E277" s="113"/>
      <c r="F277" s="113"/>
      <c r="G277" s="113"/>
      <c r="H277" s="113"/>
      <c r="I277" s="113"/>
      <c r="J277" s="113"/>
      <c r="K277" s="113"/>
      <c r="L277" s="113"/>
      <c r="M277" s="113"/>
    </row>
    <row r="278" spans="1:13" x14ac:dyDescent="0.2">
      <c r="A278" s="113"/>
      <c r="C278" s="113"/>
      <c r="E278" s="113"/>
      <c r="F278" s="113"/>
      <c r="G278" s="113"/>
      <c r="H278" s="113"/>
      <c r="I278" s="113"/>
      <c r="J278" s="113"/>
      <c r="K278" s="113"/>
      <c r="L278" s="113"/>
      <c r="M278" s="113"/>
    </row>
    <row r="279" spans="1:13" x14ac:dyDescent="0.2">
      <c r="A279" s="113"/>
      <c r="C279" s="113"/>
      <c r="E279" s="113"/>
      <c r="F279" s="113"/>
      <c r="G279" s="113"/>
      <c r="H279" s="113"/>
      <c r="I279" s="113"/>
      <c r="J279" s="113"/>
      <c r="K279" s="113"/>
      <c r="L279" s="113"/>
      <c r="M279" s="113"/>
    </row>
    <row r="280" spans="1:13" x14ac:dyDescent="0.2">
      <c r="A280" s="113"/>
      <c r="C280" s="113"/>
      <c r="E280" s="113"/>
      <c r="F280" s="113"/>
      <c r="G280" s="113"/>
      <c r="H280" s="113"/>
      <c r="I280" s="113"/>
      <c r="J280" s="113"/>
      <c r="K280" s="113"/>
      <c r="L280" s="113"/>
      <c r="M280" s="113"/>
    </row>
  </sheetData>
  <mergeCells count="17">
    <mergeCell ref="O2:O3"/>
    <mergeCell ref="P2:P3"/>
    <mergeCell ref="Q2:Q3"/>
    <mergeCell ref="R2:R3"/>
    <mergeCell ref="H2:J2"/>
    <mergeCell ref="K2:K3"/>
    <mergeCell ref="M2:M3"/>
    <mergeCell ref="N2:N3"/>
    <mergeCell ref="G2:G3"/>
    <mergeCell ref="L2:L3"/>
    <mergeCell ref="A2:A3"/>
    <mergeCell ref="A1:N1"/>
    <mergeCell ref="B2:B3"/>
    <mergeCell ref="C2:C3"/>
    <mergeCell ref="D2:D3"/>
    <mergeCell ref="E2:E3"/>
    <mergeCell ref="F2:F3"/>
  </mergeCells>
  <phoneticPr fontId="2" type="noConversion"/>
  <conditionalFormatting sqref="B4:B8">
    <cfRule type="duplicateValues" dxfId="49" priority="1"/>
    <cfRule type="duplicateValues" dxfId="48" priority="2"/>
  </conditionalFormatting>
  <pageMargins left="0.78740157480314965" right="0.78740157480314965" top="0.78740157480314965" bottom="0.78740157480314965" header="0" footer="0"/>
  <pageSetup paperSize="8" orientation="landscape" r:id="rId1"/>
  <headerFooter>
    <oddFooter>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F2BC-A4B3-431C-A075-27A1BCC3CC08}">
  <dimension ref="A1:P152"/>
  <sheetViews>
    <sheetView zoomScale="85" zoomScaleNormal="85" zoomScaleSheetLayoutView="100" workbookViewId="0">
      <selection activeCell="D17" sqref="D17"/>
    </sheetView>
  </sheetViews>
  <sheetFormatPr defaultRowHeight="14.25" x14ac:dyDescent="0.2"/>
  <cols>
    <col min="1" max="1" width="5.875" style="108" customWidth="1"/>
    <col min="2" max="2" width="24.375" style="112" customWidth="1"/>
    <col min="3" max="3" width="5.875" style="110" customWidth="1"/>
    <col min="4" max="4" width="46.625" style="43" customWidth="1"/>
    <col min="5" max="5" width="9.75" style="110" bestFit="1" customWidth="1"/>
    <col min="6" max="6" width="16.875" style="110" customWidth="1"/>
    <col min="7" max="7" width="9.5" style="111" customWidth="1"/>
    <col min="8" max="8" width="9.75" style="110" bestFit="1" customWidth="1"/>
    <col min="9" max="9" width="10.25" style="110" bestFit="1" customWidth="1"/>
    <col min="10" max="10" width="10" style="110" bestFit="1" customWidth="1"/>
    <col min="11" max="12" width="9.75" style="110" bestFit="1" customWidth="1"/>
    <col min="13" max="13" width="8.5" style="105" customWidth="1"/>
    <col min="14" max="14" width="7.75" style="105" customWidth="1"/>
    <col min="15" max="16384" width="9" style="104"/>
  </cols>
  <sheetData>
    <row r="1" spans="1:16" ht="21.95" customHeight="1" x14ac:dyDescent="0.2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6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6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6" s="87" customFormat="1" ht="49.5" customHeight="1" x14ac:dyDescent="0.2">
      <c r="A4" s="64">
        <v>1</v>
      </c>
      <c r="B4" s="63" t="s">
        <v>888</v>
      </c>
      <c r="C4" s="62" t="s">
        <v>10</v>
      </c>
      <c r="D4" s="63" t="s">
        <v>889</v>
      </c>
      <c r="E4" s="62" t="s">
        <v>203</v>
      </c>
      <c r="F4" s="62" t="s">
        <v>295</v>
      </c>
      <c r="G4" s="65">
        <v>55000</v>
      </c>
      <c r="H4" s="65"/>
      <c r="I4" s="62"/>
      <c r="J4" s="65">
        <v>55000</v>
      </c>
      <c r="K4" s="62"/>
      <c r="L4" s="64" t="s">
        <v>530</v>
      </c>
      <c r="M4" s="64" t="s">
        <v>31</v>
      </c>
      <c r="N4" s="39" t="s">
        <v>41</v>
      </c>
      <c r="O4" s="41" t="s">
        <v>384</v>
      </c>
      <c r="P4" s="86"/>
    </row>
    <row r="5" spans="1:16" x14ac:dyDescent="0.2">
      <c r="O5" s="87"/>
    </row>
    <row r="6" spans="1:16" x14ac:dyDescent="0.2">
      <c r="M6" s="113"/>
      <c r="N6" s="113"/>
      <c r="O6" s="87"/>
    </row>
    <row r="7" spans="1:16" x14ac:dyDescent="0.2">
      <c r="M7" s="113"/>
      <c r="N7" s="113"/>
      <c r="O7" s="87"/>
    </row>
    <row r="8" spans="1:16" x14ac:dyDescent="0.2">
      <c r="M8" s="113"/>
      <c r="N8" s="113"/>
      <c r="O8" s="87"/>
    </row>
    <row r="9" spans="1:16" x14ac:dyDescent="0.2">
      <c r="M9" s="113"/>
      <c r="N9" s="113"/>
      <c r="O9" s="87"/>
    </row>
    <row r="10" spans="1:16" x14ac:dyDescent="0.2">
      <c r="M10" s="113"/>
      <c r="N10" s="113"/>
      <c r="O10" s="87"/>
    </row>
    <row r="11" spans="1:16" x14ac:dyDescent="0.2">
      <c r="M11" s="113"/>
      <c r="N11" s="113"/>
      <c r="O11" s="87"/>
    </row>
    <row r="12" spans="1:16" x14ac:dyDescent="0.2">
      <c r="M12" s="113"/>
      <c r="N12" s="113"/>
      <c r="O12" s="87"/>
    </row>
    <row r="13" spans="1:16" x14ac:dyDescent="0.2">
      <c r="M13" s="113"/>
      <c r="N13" s="113"/>
      <c r="O13" s="87"/>
    </row>
    <row r="14" spans="1:16" x14ac:dyDescent="0.2">
      <c r="M14" s="113"/>
      <c r="N14" s="113"/>
      <c r="O14" s="87"/>
    </row>
    <row r="15" spans="1:16" x14ac:dyDescent="0.2">
      <c r="M15" s="113"/>
      <c r="N15" s="113"/>
      <c r="O15" s="87"/>
    </row>
    <row r="16" spans="1:16" x14ac:dyDescent="0.2">
      <c r="M16" s="113"/>
      <c r="N16" s="113"/>
      <c r="O16" s="87"/>
    </row>
    <row r="17" spans="13:15" x14ac:dyDescent="0.2">
      <c r="M17" s="113"/>
      <c r="N17" s="113"/>
      <c r="O17" s="87"/>
    </row>
    <row r="18" spans="13:15" x14ac:dyDescent="0.2">
      <c r="M18" s="113"/>
      <c r="N18" s="113"/>
      <c r="O18" s="87"/>
    </row>
    <row r="19" spans="13:15" x14ac:dyDescent="0.2">
      <c r="M19" s="113"/>
      <c r="N19" s="113"/>
      <c r="O19" s="87"/>
    </row>
    <row r="20" spans="13:15" x14ac:dyDescent="0.2">
      <c r="M20" s="113"/>
      <c r="N20" s="113"/>
      <c r="O20" s="87"/>
    </row>
    <row r="21" spans="13:15" x14ac:dyDescent="0.2">
      <c r="M21" s="113"/>
      <c r="N21" s="113"/>
      <c r="O21" s="87"/>
    </row>
    <row r="22" spans="13:15" x14ac:dyDescent="0.2">
      <c r="M22" s="113"/>
      <c r="N22" s="113"/>
      <c r="O22" s="87"/>
    </row>
    <row r="23" spans="13:15" x14ac:dyDescent="0.2">
      <c r="M23" s="113"/>
      <c r="N23" s="113"/>
      <c r="O23" s="87"/>
    </row>
    <row r="24" spans="13:15" x14ac:dyDescent="0.2">
      <c r="M24" s="113"/>
      <c r="N24" s="113"/>
      <c r="O24" s="87"/>
    </row>
    <row r="25" spans="13:15" x14ac:dyDescent="0.2">
      <c r="M25" s="113"/>
      <c r="N25" s="113"/>
      <c r="O25" s="87"/>
    </row>
    <row r="26" spans="13:15" x14ac:dyDescent="0.2">
      <c r="M26" s="113"/>
      <c r="N26" s="113"/>
      <c r="O26" s="87"/>
    </row>
    <row r="27" spans="13:15" x14ac:dyDescent="0.2">
      <c r="M27" s="113"/>
      <c r="N27" s="113"/>
      <c r="O27" s="87"/>
    </row>
    <row r="28" spans="13:15" x14ac:dyDescent="0.2">
      <c r="M28" s="113"/>
      <c r="N28" s="113"/>
      <c r="O28" s="87"/>
    </row>
    <row r="29" spans="13:15" x14ac:dyDescent="0.2">
      <c r="M29" s="113"/>
      <c r="N29" s="113"/>
      <c r="O29" s="87"/>
    </row>
    <row r="30" spans="13:15" x14ac:dyDescent="0.2">
      <c r="M30" s="113"/>
      <c r="N30" s="113"/>
      <c r="O30" s="87"/>
    </row>
    <row r="31" spans="13:15" x14ac:dyDescent="0.2">
      <c r="M31" s="113"/>
      <c r="N31" s="113"/>
      <c r="O31" s="87"/>
    </row>
    <row r="32" spans="13:15" x14ac:dyDescent="0.2">
      <c r="M32" s="113"/>
      <c r="N32" s="113"/>
      <c r="O32" s="87"/>
    </row>
    <row r="33" spans="13:15" x14ac:dyDescent="0.2">
      <c r="M33" s="113"/>
      <c r="N33" s="113"/>
      <c r="O33" s="87"/>
    </row>
    <row r="34" spans="13:15" x14ac:dyDescent="0.2">
      <c r="M34" s="113"/>
      <c r="N34" s="113"/>
      <c r="O34" s="87"/>
    </row>
    <row r="35" spans="13:15" x14ac:dyDescent="0.2">
      <c r="M35" s="113"/>
      <c r="N35" s="113"/>
      <c r="O35" s="87"/>
    </row>
    <row r="36" spans="13:15" x14ac:dyDescent="0.2">
      <c r="M36" s="113"/>
      <c r="N36" s="113"/>
      <c r="O36" s="87"/>
    </row>
    <row r="37" spans="13:15" x14ac:dyDescent="0.2">
      <c r="M37" s="113"/>
      <c r="N37" s="113"/>
      <c r="O37" s="87"/>
    </row>
    <row r="38" spans="13:15" x14ac:dyDescent="0.2">
      <c r="M38" s="113"/>
      <c r="N38" s="113"/>
      <c r="O38" s="87"/>
    </row>
    <row r="39" spans="13:15" x14ac:dyDescent="0.2">
      <c r="M39" s="113"/>
      <c r="N39" s="113"/>
      <c r="O39" s="87"/>
    </row>
    <row r="40" spans="13:15" x14ac:dyDescent="0.2">
      <c r="M40" s="113"/>
      <c r="N40" s="113"/>
      <c r="O40" s="87"/>
    </row>
    <row r="41" spans="13:15" x14ac:dyDescent="0.2">
      <c r="M41" s="113"/>
      <c r="N41" s="113"/>
      <c r="O41" s="87"/>
    </row>
    <row r="42" spans="13:15" x14ac:dyDescent="0.2">
      <c r="M42" s="113"/>
      <c r="N42" s="113"/>
      <c r="O42" s="87"/>
    </row>
    <row r="43" spans="13:15" x14ac:dyDescent="0.2">
      <c r="M43" s="113"/>
      <c r="N43" s="113"/>
      <c r="O43" s="87"/>
    </row>
    <row r="44" spans="13:15" x14ac:dyDescent="0.2">
      <c r="M44" s="113"/>
      <c r="N44" s="113"/>
      <c r="O44" s="87"/>
    </row>
    <row r="45" spans="13:15" x14ac:dyDescent="0.2">
      <c r="M45" s="113"/>
      <c r="N45" s="113"/>
      <c r="O45" s="87"/>
    </row>
    <row r="46" spans="13:15" x14ac:dyDescent="0.2">
      <c r="M46" s="113"/>
      <c r="N46" s="113"/>
      <c r="O46" s="87"/>
    </row>
    <row r="47" spans="13:15" x14ac:dyDescent="0.2">
      <c r="M47" s="113"/>
      <c r="N47" s="113"/>
      <c r="O47" s="87"/>
    </row>
    <row r="48" spans="13:15" x14ac:dyDescent="0.2">
      <c r="M48" s="113"/>
      <c r="N48" s="113"/>
      <c r="O48" s="87"/>
    </row>
    <row r="49" spans="13:15" x14ac:dyDescent="0.2">
      <c r="M49" s="113"/>
      <c r="N49" s="113"/>
      <c r="O49" s="87"/>
    </row>
    <row r="50" spans="13:15" x14ac:dyDescent="0.2">
      <c r="M50" s="113"/>
      <c r="N50" s="113"/>
      <c r="O50" s="87"/>
    </row>
    <row r="51" spans="13:15" x14ac:dyDescent="0.2">
      <c r="M51" s="113"/>
      <c r="N51" s="113"/>
      <c r="O51" s="87"/>
    </row>
    <row r="52" spans="13:15" x14ac:dyDescent="0.2">
      <c r="M52" s="113"/>
      <c r="N52" s="113"/>
      <c r="O52" s="87"/>
    </row>
    <row r="53" spans="13:15" x14ac:dyDescent="0.2">
      <c r="M53" s="113"/>
      <c r="N53" s="113"/>
      <c r="O53" s="87"/>
    </row>
    <row r="54" spans="13:15" x14ac:dyDescent="0.2">
      <c r="M54" s="113"/>
      <c r="N54" s="113"/>
      <c r="O54" s="87"/>
    </row>
    <row r="55" spans="13:15" x14ac:dyDescent="0.2">
      <c r="M55" s="113"/>
      <c r="N55" s="113"/>
      <c r="O55" s="87"/>
    </row>
    <row r="56" spans="13:15" x14ac:dyDescent="0.2">
      <c r="M56" s="113"/>
      <c r="N56" s="113"/>
      <c r="O56" s="87"/>
    </row>
    <row r="57" spans="13:15" x14ac:dyDescent="0.2">
      <c r="M57" s="113"/>
      <c r="N57" s="113"/>
      <c r="O57" s="87"/>
    </row>
    <row r="58" spans="13:15" x14ac:dyDescent="0.2">
      <c r="M58" s="113"/>
      <c r="N58" s="113"/>
      <c r="O58" s="87"/>
    </row>
    <row r="59" spans="13:15" x14ac:dyDescent="0.2">
      <c r="M59" s="113"/>
      <c r="N59" s="113"/>
      <c r="O59" s="87"/>
    </row>
    <row r="60" spans="13:15" x14ac:dyDescent="0.2">
      <c r="M60" s="113"/>
      <c r="N60" s="113"/>
      <c r="O60" s="87"/>
    </row>
    <row r="61" spans="13:15" x14ac:dyDescent="0.2">
      <c r="M61" s="113"/>
      <c r="N61" s="113"/>
      <c r="O61" s="87"/>
    </row>
    <row r="62" spans="13:15" x14ac:dyDescent="0.2">
      <c r="M62" s="113"/>
      <c r="N62" s="113"/>
      <c r="O62" s="87"/>
    </row>
    <row r="63" spans="13:15" x14ac:dyDescent="0.2">
      <c r="M63" s="113"/>
      <c r="N63" s="113"/>
      <c r="O63" s="87"/>
    </row>
    <row r="64" spans="13:15" x14ac:dyDescent="0.2">
      <c r="M64" s="113"/>
      <c r="N64" s="113"/>
      <c r="O64" s="87"/>
    </row>
    <row r="65" spans="13:15" x14ac:dyDescent="0.2">
      <c r="M65" s="113"/>
      <c r="N65" s="113"/>
      <c r="O65" s="87"/>
    </row>
    <row r="66" spans="13:15" x14ac:dyDescent="0.2">
      <c r="M66" s="113"/>
      <c r="N66" s="113"/>
      <c r="O66" s="87"/>
    </row>
    <row r="67" spans="13:15" x14ac:dyDescent="0.2">
      <c r="M67" s="113"/>
      <c r="N67" s="113"/>
      <c r="O67" s="87"/>
    </row>
    <row r="68" spans="13:15" x14ac:dyDescent="0.2">
      <c r="O68" s="87"/>
    </row>
    <row r="69" spans="13:15" x14ac:dyDescent="0.2">
      <c r="O69" s="87"/>
    </row>
    <row r="70" spans="13:15" x14ac:dyDescent="0.2">
      <c r="O70" s="87"/>
    </row>
    <row r="71" spans="13:15" x14ac:dyDescent="0.2">
      <c r="O71" s="87"/>
    </row>
    <row r="72" spans="13:15" x14ac:dyDescent="0.2">
      <c r="O72" s="87"/>
    </row>
    <row r="73" spans="13:15" x14ac:dyDescent="0.2">
      <c r="O73" s="87"/>
    </row>
    <row r="74" spans="13:15" x14ac:dyDescent="0.2">
      <c r="O74" s="87"/>
    </row>
    <row r="75" spans="13:15" x14ac:dyDescent="0.2">
      <c r="O75" s="87"/>
    </row>
    <row r="76" spans="13:15" x14ac:dyDescent="0.2">
      <c r="O76" s="87"/>
    </row>
    <row r="77" spans="13:15" x14ac:dyDescent="0.2">
      <c r="O77" s="87"/>
    </row>
    <row r="78" spans="13:15" x14ac:dyDescent="0.2">
      <c r="O78" s="87"/>
    </row>
    <row r="79" spans="13:15" x14ac:dyDescent="0.2">
      <c r="O79" s="87"/>
    </row>
    <row r="80" spans="13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  <row r="94" spans="15:15" x14ac:dyDescent="0.2">
      <c r="O94" s="87"/>
    </row>
    <row r="95" spans="15:15" x14ac:dyDescent="0.2">
      <c r="O95" s="87"/>
    </row>
    <row r="96" spans="15:15" x14ac:dyDescent="0.2">
      <c r="O96" s="87"/>
    </row>
    <row r="97" spans="15:15" x14ac:dyDescent="0.2">
      <c r="O97" s="87"/>
    </row>
    <row r="98" spans="15:15" x14ac:dyDescent="0.2">
      <c r="O98" s="87"/>
    </row>
    <row r="99" spans="15:15" x14ac:dyDescent="0.2">
      <c r="O99" s="87"/>
    </row>
    <row r="100" spans="15:15" x14ac:dyDescent="0.2">
      <c r="O100" s="87"/>
    </row>
    <row r="101" spans="15:15" x14ac:dyDescent="0.2">
      <c r="O101" s="87"/>
    </row>
    <row r="102" spans="15:15" x14ac:dyDescent="0.2">
      <c r="O102" s="87"/>
    </row>
    <row r="103" spans="15:15" x14ac:dyDescent="0.2">
      <c r="O103" s="87"/>
    </row>
    <row r="104" spans="15:15" x14ac:dyDescent="0.2">
      <c r="O104" s="87"/>
    </row>
    <row r="105" spans="15:15" x14ac:dyDescent="0.2">
      <c r="O105" s="87"/>
    </row>
    <row r="106" spans="15:15" x14ac:dyDescent="0.2">
      <c r="O106" s="87"/>
    </row>
    <row r="107" spans="15:15" x14ac:dyDescent="0.2">
      <c r="O107" s="87"/>
    </row>
    <row r="108" spans="15:15" x14ac:dyDescent="0.2">
      <c r="O108" s="87"/>
    </row>
    <row r="109" spans="15:15" x14ac:dyDescent="0.2">
      <c r="O109" s="87"/>
    </row>
    <row r="110" spans="15:15" x14ac:dyDescent="0.2">
      <c r="O110" s="87"/>
    </row>
    <row r="111" spans="15:15" x14ac:dyDescent="0.2">
      <c r="O111" s="87"/>
    </row>
    <row r="112" spans="15:15" x14ac:dyDescent="0.2">
      <c r="O112" s="87"/>
    </row>
    <row r="113" spans="15:15" x14ac:dyDescent="0.2">
      <c r="O113" s="87"/>
    </row>
    <row r="114" spans="15:15" x14ac:dyDescent="0.2">
      <c r="O114" s="87"/>
    </row>
    <row r="115" spans="15:15" x14ac:dyDescent="0.2">
      <c r="O115" s="87"/>
    </row>
    <row r="116" spans="15:15" x14ac:dyDescent="0.2">
      <c r="O116" s="87"/>
    </row>
    <row r="117" spans="15:15" x14ac:dyDescent="0.2">
      <c r="O117" s="87"/>
    </row>
    <row r="118" spans="15:15" x14ac:dyDescent="0.2">
      <c r="O118" s="87"/>
    </row>
    <row r="119" spans="15:15" x14ac:dyDescent="0.2">
      <c r="O119" s="87"/>
    </row>
    <row r="120" spans="15:15" x14ac:dyDescent="0.2">
      <c r="O120" s="87"/>
    </row>
    <row r="121" spans="15:15" x14ac:dyDescent="0.2">
      <c r="O121" s="87"/>
    </row>
    <row r="122" spans="15:15" x14ac:dyDescent="0.2">
      <c r="O122" s="87"/>
    </row>
    <row r="123" spans="15:15" x14ac:dyDescent="0.2">
      <c r="O123" s="87"/>
    </row>
    <row r="124" spans="15:15" x14ac:dyDescent="0.2">
      <c r="O124" s="87"/>
    </row>
    <row r="125" spans="15:15" x14ac:dyDescent="0.2">
      <c r="O125" s="87"/>
    </row>
    <row r="126" spans="15:15" x14ac:dyDescent="0.2">
      <c r="O126" s="87"/>
    </row>
    <row r="127" spans="15:15" x14ac:dyDescent="0.2">
      <c r="O127" s="87"/>
    </row>
    <row r="128" spans="15:15" x14ac:dyDescent="0.2">
      <c r="O128" s="87"/>
    </row>
    <row r="129" spans="15:15" x14ac:dyDescent="0.2">
      <c r="O129" s="87"/>
    </row>
    <row r="130" spans="15:15" x14ac:dyDescent="0.2">
      <c r="O130" s="87"/>
    </row>
    <row r="131" spans="15:15" x14ac:dyDescent="0.2">
      <c r="O131" s="87"/>
    </row>
    <row r="132" spans="15:15" x14ac:dyDescent="0.2">
      <c r="O132" s="87"/>
    </row>
    <row r="133" spans="15:15" x14ac:dyDescent="0.2">
      <c r="O133" s="87"/>
    </row>
    <row r="134" spans="15:15" x14ac:dyDescent="0.2">
      <c r="O134" s="87"/>
    </row>
    <row r="135" spans="15:15" x14ac:dyDescent="0.2">
      <c r="O135" s="87"/>
    </row>
    <row r="136" spans="15:15" x14ac:dyDescent="0.2">
      <c r="O136" s="87"/>
    </row>
    <row r="137" spans="15:15" x14ac:dyDescent="0.2">
      <c r="O137" s="87"/>
    </row>
    <row r="138" spans="15:15" x14ac:dyDescent="0.2">
      <c r="O138" s="87"/>
    </row>
    <row r="139" spans="15:15" x14ac:dyDescent="0.2">
      <c r="O139" s="87"/>
    </row>
    <row r="140" spans="15:15" x14ac:dyDescent="0.2">
      <c r="O140" s="87"/>
    </row>
    <row r="141" spans="15:15" x14ac:dyDescent="0.2">
      <c r="O141" s="87"/>
    </row>
    <row r="142" spans="15:15" x14ac:dyDescent="0.2">
      <c r="O142" s="87"/>
    </row>
    <row r="143" spans="15:15" x14ac:dyDescent="0.2">
      <c r="O143" s="87"/>
    </row>
    <row r="144" spans="15:15" x14ac:dyDescent="0.2">
      <c r="O144" s="87"/>
    </row>
    <row r="145" spans="15:15" x14ac:dyDescent="0.2">
      <c r="O145" s="87"/>
    </row>
    <row r="146" spans="15:15" x14ac:dyDescent="0.2">
      <c r="O146" s="87"/>
    </row>
    <row r="147" spans="15:15" x14ac:dyDescent="0.2">
      <c r="O147" s="87"/>
    </row>
    <row r="148" spans="15:15" x14ac:dyDescent="0.2">
      <c r="O148" s="87"/>
    </row>
    <row r="149" spans="15:15" x14ac:dyDescent="0.2">
      <c r="O149" s="87"/>
    </row>
    <row r="150" spans="15:15" x14ac:dyDescent="0.2">
      <c r="O150" s="87"/>
    </row>
    <row r="151" spans="15:15" x14ac:dyDescent="0.2">
      <c r="O151" s="87"/>
    </row>
    <row r="152" spans="15:15" x14ac:dyDescent="0.2">
      <c r="O152" s="87"/>
    </row>
  </sheetData>
  <mergeCells count="14">
    <mergeCell ref="O2:O3"/>
    <mergeCell ref="H2:J2"/>
    <mergeCell ref="K2:K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 xml:space="preserve">&amp;C第 &amp;P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E42C-311D-4698-8A54-2EB42E338807}">
  <dimension ref="A1:P151"/>
  <sheetViews>
    <sheetView zoomScale="85" zoomScaleNormal="85" zoomScaleSheetLayoutView="85" workbookViewId="0">
      <selection activeCell="G27" sqref="G27"/>
    </sheetView>
  </sheetViews>
  <sheetFormatPr defaultRowHeight="14.25" x14ac:dyDescent="0.2"/>
  <cols>
    <col min="1" max="1" width="6.375" style="34" customWidth="1"/>
    <col min="2" max="2" width="33.875" style="34" customWidth="1"/>
    <col min="3" max="3" width="5.75" style="34" customWidth="1"/>
    <col min="4" max="4" width="46.375" style="34" customWidth="1"/>
    <col min="5" max="5" width="9.75" style="34" bestFit="1" customWidth="1"/>
    <col min="6" max="6" width="9.625" style="34" customWidth="1"/>
    <col min="7" max="7" width="9.375" style="34" customWidth="1"/>
    <col min="8" max="8" width="10.75" style="34" customWidth="1"/>
    <col min="9" max="9" width="11" style="34" customWidth="1"/>
    <col min="10" max="10" width="10.25" style="34" customWidth="1"/>
    <col min="11" max="11" width="9.375" style="34" customWidth="1"/>
    <col min="12" max="12" width="8.375" style="34" customWidth="1"/>
    <col min="13" max="13" width="8.25" style="34" customWidth="1"/>
    <col min="14" max="14" width="7.625" style="34" customWidth="1"/>
    <col min="15" max="16384" width="9" style="34"/>
  </cols>
  <sheetData>
    <row r="1" spans="1:16" ht="21.95" customHeight="1" x14ac:dyDescent="0.2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7"/>
    </row>
    <row r="2" spans="1:16" s="46" customFormat="1" ht="24.95" customHeight="1" x14ac:dyDescent="0.2">
      <c r="A2" s="98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98" t="s">
        <v>8</v>
      </c>
      <c r="H2" s="99" t="s">
        <v>6</v>
      </c>
      <c r="I2" s="99"/>
      <c r="J2" s="99"/>
      <c r="K2" s="98" t="s">
        <v>52</v>
      </c>
      <c r="L2" s="98" t="s">
        <v>7</v>
      </c>
      <c r="M2" s="98" t="s">
        <v>28</v>
      </c>
      <c r="N2" s="98" t="s">
        <v>29</v>
      </c>
      <c r="O2" s="98" t="s">
        <v>45</v>
      </c>
    </row>
    <row r="3" spans="1:16" s="46" customFormat="1" ht="39.950000000000003" customHeight="1" x14ac:dyDescent="0.2">
      <c r="A3" s="98"/>
      <c r="B3" s="98"/>
      <c r="C3" s="98"/>
      <c r="D3" s="98"/>
      <c r="E3" s="98"/>
      <c r="F3" s="98"/>
      <c r="G3" s="98"/>
      <c r="H3" s="29" t="s">
        <v>47</v>
      </c>
      <c r="I3" s="29" t="s">
        <v>48</v>
      </c>
      <c r="J3" s="29" t="s">
        <v>49</v>
      </c>
      <c r="K3" s="98"/>
      <c r="L3" s="98"/>
      <c r="M3" s="98"/>
      <c r="N3" s="98"/>
      <c r="O3" s="98"/>
    </row>
    <row r="4" spans="1:16" s="89" customFormat="1" ht="162" customHeight="1" x14ac:dyDescent="0.2">
      <c r="A4" s="10">
        <v>1</v>
      </c>
      <c r="B4" s="51" t="s">
        <v>205</v>
      </c>
      <c r="C4" s="10" t="s">
        <v>206</v>
      </c>
      <c r="D4" s="51" t="s">
        <v>27</v>
      </c>
      <c r="E4" s="61" t="s">
        <v>106</v>
      </c>
      <c r="F4" s="10" t="s">
        <v>666</v>
      </c>
      <c r="G4" s="59">
        <v>65000</v>
      </c>
      <c r="H4" s="59">
        <v>0</v>
      </c>
      <c r="I4" s="10">
        <v>0</v>
      </c>
      <c r="J4" s="59">
        <v>65000</v>
      </c>
      <c r="K4" s="9">
        <v>6500</v>
      </c>
      <c r="L4" s="10"/>
      <c r="M4" s="36" t="s">
        <v>26</v>
      </c>
      <c r="N4" s="36" t="s">
        <v>43</v>
      </c>
      <c r="O4" s="30" t="s">
        <v>493</v>
      </c>
      <c r="P4" s="88"/>
    </row>
    <row r="5" spans="1:16" x14ac:dyDescent="0.2">
      <c r="O5" s="58"/>
    </row>
    <row r="6" spans="1:16" x14ac:dyDescent="0.2">
      <c r="O6" s="58"/>
    </row>
    <row r="7" spans="1:16" x14ac:dyDescent="0.2">
      <c r="O7" s="58"/>
    </row>
    <row r="8" spans="1:16" x14ac:dyDescent="0.2">
      <c r="O8" s="58"/>
    </row>
    <row r="9" spans="1:16" x14ac:dyDescent="0.2">
      <c r="O9" s="58"/>
    </row>
    <row r="10" spans="1:16" x14ac:dyDescent="0.2">
      <c r="O10" s="58"/>
    </row>
    <row r="11" spans="1:16" x14ac:dyDescent="0.2">
      <c r="O11" s="58"/>
    </row>
    <row r="12" spans="1:16" x14ac:dyDescent="0.2">
      <c r="O12" s="58"/>
    </row>
    <row r="13" spans="1:16" x14ac:dyDescent="0.2">
      <c r="O13" s="58"/>
    </row>
    <row r="14" spans="1:16" x14ac:dyDescent="0.2">
      <c r="O14" s="58"/>
    </row>
    <row r="15" spans="1:16" x14ac:dyDescent="0.2">
      <c r="O15" s="58"/>
    </row>
    <row r="16" spans="1:16" x14ac:dyDescent="0.2">
      <c r="O16" s="58"/>
    </row>
    <row r="17" spans="15:15" x14ac:dyDescent="0.2">
      <c r="O17" s="58"/>
    </row>
    <row r="18" spans="15:15" x14ac:dyDescent="0.2">
      <c r="O18" s="58"/>
    </row>
    <row r="19" spans="15:15" x14ac:dyDescent="0.2">
      <c r="O19" s="58"/>
    </row>
    <row r="20" spans="15:15" x14ac:dyDescent="0.2">
      <c r="O20" s="58"/>
    </row>
    <row r="21" spans="15:15" x14ac:dyDescent="0.2">
      <c r="O21" s="58"/>
    </row>
    <row r="22" spans="15:15" x14ac:dyDescent="0.2">
      <c r="O22" s="58"/>
    </row>
    <row r="23" spans="15:15" x14ac:dyDescent="0.2">
      <c r="O23" s="58"/>
    </row>
    <row r="24" spans="15:15" x14ac:dyDescent="0.2">
      <c r="O24" s="58"/>
    </row>
    <row r="25" spans="15:15" x14ac:dyDescent="0.2">
      <c r="O25" s="58"/>
    </row>
    <row r="26" spans="15:15" x14ac:dyDescent="0.2">
      <c r="O26" s="58"/>
    </row>
    <row r="27" spans="15:15" x14ac:dyDescent="0.2">
      <c r="O27" s="58"/>
    </row>
    <row r="28" spans="15:15" x14ac:dyDescent="0.2">
      <c r="O28" s="58"/>
    </row>
    <row r="29" spans="15:15" x14ac:dyDescent="0.2">
      <c r="O29" s="58"/>
    </row>
    <row r="30" spans="15:15" x14ac:dyDescent="0.2">
      <c r="O30" s="58"/>
    </row>
    <row r="31" spans="15:15" x14ac:dyDescent="0.2">
      <c r="O31" s="58"/>
    </row>
    <row r="32" spans="15:15" x14ac:dyDescent="0.2">
      <c r="O32" s="58"/>
    </row>
    <row r="33" spans="15:15" x14ac:dyDescent="0.2">
      <c r="O33" s="58"/>
    </row>
    <row r="34" spans="15:15" x14ac:dyDescent="0.2">
      <c r="O34" s="58"/>
    </row>
    <row r="35" spans="15:15" x14ac:dyDescent="0.2">
      <c r="O35" s="58"/>
    </row>
    <row r="36" spans="15:15" x14ac:dyDescent="0.2">
      <c r="O36" s="58"/>
    </row>
    <row r="37" spans="15:15" x14ac:dyDescent="0.2">
      <c r="O37" s="58"/>
    </row>
    <row r="38" spans="15:15" x14ac:dyDescent="0.2">
      <c r="O38" s="58"/>
    </row>
    <row r="39" spans="15:15" x14ac:dyDescent="0.2">
      <c r="O39" s="58"/>
    </row>
    <row r="40" spans="15:15" x14ac:dyDescent="0.2">
      <c r="O40" s="58"/>
    </row>
    <row r="41" spans="15:15" x14ac:dyDescent="0.2">
      <c r="O41" s="58"/>
    </row>
    <row r="42" spans="15:15" x14ac:dyDescent="0.2">
      <c r="O42" s="58"/>
    </row>
    <row r="43" spans="15:15" x14ac:dyDescent="0.2">
      <c r="O43" s="58"/>
    </row>
    <row r="44" spans="15:15" x14ac:dyDescent="0.2">
      <c r="O44" s="58"/>
    </row>
    <row r="45" spans="15:15" x14ac:dyDescent="0.2">
      <c r="O45" s="58"/>
    </row>
    <row r="46" spans="15:15" x14ac:dyDescent="0.2">
      <c r="O46" s="58"/>
    </row>
    <row r="47" spans="15:15" x14ac:dyDescent="0.2">
      <c r="O47" s="58"/>
    </row>
    <row r="48" spans="15:15" x14ac:dyDescent="0.2">
      <c r="O48" s="58"/>
    </row>
    <row r="49" spans="15:15" x14ac:dyDescent="0.2">
      <c r="O49" s="58"/>
    </row>
    <row r="50" spans="15:15" x14ac:dyDescent="0.2">
      <c r="O50" s="58"/>
    </row>
    <row r="51" spans="15:15" x14ac:dyDescent="0.2">
      <c r="O51" s="58"/>
    </row>
    <row r="52" spans="15:15" x14ac:dyDescent="0.2">
      <c r="O52" s="58"/>
    </row>
    <row r="53" spans="15:15" x14ac:dyDescent="0.2">
      <c r="O53" s="58"/>
    </row>
    <row r="54" spans="15:15" x14ac:dyDescent="0.2">
      <c r="O54" s="58"/>
    </row>
    <row r="55" spans="15:15" x14ac:dyDescent="0.2">
      <c r="O55" s="58"/>
    </row>
    <row r="56" spans="15:15" x14ac:dyDescent="0.2">
      <c r="O56" s="58"/>
    </row>
    <row r="57" spans="15:15" x14ac:dyDescent="0.2">
      <c r="O57" s="58"/>
    </row>
    <row r="58" spans="15:15" x14ac:dyDescent="0.2">
      <c r="O58" s="58"/>
    </row>
    <row r="59" spans="15:15" x14ac:dyDescent="0.2">
      <c r="O59" s="58"/>
    </row>
    <row r="60" spans="15:15" x14ac:dyDescent="0.2">
      <c r="O60" s="58"/>
    </row>
    <row r="61" spans="15:15" x14ac:dyDescent="0.2">
      <c r="O61" s="58"/>
    </row>
    <row r="62" spans="15:15" x14ac:dyDescent="0.2">
      <c r="O62" s="58"/>
    </row>
    <row r="63" spans="15:15" x14ac:dyDescent="0.2">
      <c r="O63" s="58"/>
    </row>
    <row r="64" spans="15:15" x14ac:dyDescent="0.2">
      <c r="O64" s="58"/>
    </row>
    <row r="65" spans="15:15" x14ac:dyDescent="0.2">
      <c r="O65" s="58"/>
    </row>
    <row r="66" spans="15:15" x14ac:dyDescent="0.2">
      <c r="O66" s="58"/>
    </row>
    <row r="67" spans="15:15" x14ac:dyDescent="0.2">
      <c r="O67" s="58"/>
    </row>
    <row r="68" spans="15:15" x14ac:dyDescent="0.2">
      <c r="O68" s="58"/>
    </row>
    <row r="69" spans="15:15" x14ac:dyDescent="0.2">
      <c r="O69" s="58"/>
    </row>
    <row r="70" spans="15:15" x14ac:dyDescent="0.2">
      <c r="O70" s="58"/>
    </row>
    <row r="71" spans="15:15" x14ac:dyDescent="0.2">
      <c r="O71" s="58"/>
    </row>
    <row r="72" spans="15:15" x14ac:dyDescent="0.2">
      <c r="O72" s="58"/>
    </row>
    <row r="73" spans="15:15" x14ac:dyDescent="0.2">
      <c r="O73" s="58"/>
    </row>
    <row r="74" spans="15:15" x14ac:dyDescent="0.2">
      <c r="O74" s="58"/>
    </row>
    <row r="75" spans="15:15" x14ac:dyDescent="0.2">
      <c r="O75" s="58"/>
    </row>
    <row r="76" spans="15:15" x14ac:dyDescent="0.2">
      <c r="O76" s="58"/>
    </row>
    <row r="77" spans="15:15" x14ac:dyDescent="0.2">
      <c r="O77" s="58"/>
    </row>
    <row r="78" spans="15:15" x14ac:dyDescent="0.2">
      <c r="O78" s="58"/>
    </row>
    <row r="79" spans="15:15" x14ac:dyDescent="0.2">
      <c r="O79" s="58"/>
    </row>
    <row r="80" spans="15:15" x14ac:dyDescent="0.2">
      <c r="O80" s="58"/>
    </row>
    <row r="81" spans="15:15" x14ac:dyDescent="0.2">
      <c r="O81" s="58"/>
    </row>
    <row r="82" spans="15:15" x14ac:dyDescent="0.2">
      <c r="O82" s="58"/>
    </row>
    <row r="83" spans="15:15" x14ac:dyDescent="0.2">
      <c r="O83" s="58"/>
    </row>
    <row r="84" spans="15:15" x14ac:dyDescent="0.2">
      <c r="O84" s="58"/>
    </row>
    <row r="85" spans="15:15" x14ac:dyDescent="0.2">
      <c r="O85" s="58"/>
    </row>
    <row r="86" spans="15:15" x14ac:dyDescent="0.2">
      <c r="O86" s="58"/>
    </row>
    <row r="87" spans="15:15" x14ac:dyDescent="0.2">
      <c r="O87" s="58"/>
    </row>
    <row r="88" spans="15:15" x14ac:dyDescent="0.2">
      <c r="O88" s="58"/>
    </row>
    <row r="89" spans="15:15" x14ac:dyDescent="0.2">
      <c r="O89" s="58"/>
    </row>
    <row r="90" spans="15:15" x14ac:dyDescent="0.2">
      <c r="O90" s="58"/>
    </row>
    <row r="91" spans="15:15" x14ac:dyDescent="0.2">
      <c r="O91" s="58"/>
    </row>
    <row r="92" spans="15:15" x14ac:dyDescent="0.2">
      <c r="O92" s="58"/>
    </row>
    <row r="93" spans="15:15" x14ac:dyDescent="0.2">
      <c r="O93" s="58"/>
    </row>
    <row r="94" spans="15:15" x14ac:dyDescent="0.2">
      <c r="O94" s="58"/>
    </row>
    <row r="95" spans="15:15" x14ac:dyDescent="0.2">
      <c r="O95" s="58"/>
    </row>
    <row r="96" spans="15:15" x14ac:dyDescent="0.2">
      <c r="O96" s="58"/>
    </row>
    <row r="97" spans="15:15" x14ac:dyDescent="0.2">
      <c r="O97" s="58"/>
    </row>
    <row r="98" spans="15:15" x14ac:dyDescent="0.2">
      <c r="O98" s="58"/>
    </row>
    <row r="99" spans="15:15" x14ac:dyDescent="0.2">
      <c r="O99" s="58"/>
    </row>
    <row r="100" spans="15:15" x14ac:dyDescent="0.2">
      <c r="O100" s="58"/>
    </row>
    <row r="101" spans="15:15" x14ac:dyDescent="0.2">
      <c r="O101" s="58"/>
    </row>
    <row r="102" spans="15:15" x14ac:dyDescent="0.2">
      <c r="O102" s="58"/>
    </row>
    <row r="103" spans="15:15" x14ac:dyDescent="0.2">
      <c r="O103" s="58"/>
    </row>
    <row r="104" spans="15:15" x14ac:dyDescent="0.2">
      <c r="O104" s="58"/>
    </row>
    <row r="105" spans="15:15" x14ac:dyDescent="0.2">
      <c r="O105" s="58"/>
    </row>
    <row r="106" spans="15:15" x14ac:dyDescent="0.2">
      <c r="O106" s="58"/>
    </row>
    <row r="107" spans="15:15" x14ac:dyDescent="0.2">
      <c r="O107" s="58"/>
    </row>
    <row r="108" spans="15:15" x14ac:dyDescent="0.2">
      <c r="O108" s="58"/>
    </row>
    <row r="109" spans="15:15" x14ac:dyDescent="0.2">
      <c r="O109" s="58"/>
    </row>
    <row r="110" spans="15:15" x14ac:dyDescent="0.2">
      <c r="O110" s="58"/>
    </row>
    <row r="111" spans="15:15" x14ac:dyDescent="0.2">
      <c r="O111" s="58"/>
    </row>
    <row r="112" spans="15:15" x14ac:dyDescent="0.2">
      <c r="O112" s="58"/>
    </row>
    <row r="113" spans="15:15" x14ac:dyDescent="0.2">
      <c r="O113" s="58"/>
    </row>
    <row r="114" spans="15:15" x14ac:dyDescent="0.2">
      <c r="O114" s="58"/>
    </row>
    <row r="115" spans="15:15" x14ac:dyDescent="0.2">
      <c r="O115" s="58"/>
    </row>
    <row r="116" spans="15:15" x14ac:dyDescent="0.2">
      <c r="O116" s="58"/>
    </row>
    <row r="117" spans="15:15" x14ac:dyDescent="0.2">
      <c r="O117" s="58"/>
    </row>
    <row r="118" spans="15:15" x14ac:dyDescent="0.2">
      <c r="O118" s="58"/>
    </row>
    <row r="119" spans="15:15" x14ac:dyDescent="0.2">
      <c r="O119" s="58"/>
    </row>
    <row r="120" spans="15:15" x14ac:dyDescent="0.2">
      <c r="O120" s="58"/>
    </row>
    <row r="121" spans="15:15" x14ac:dyDescent="0.2">
      <c r="O121" s="58"/>
    </row>
    <row r="122" spans="15:15" x14ac:dyDescent="0.2">
      <c r="O122" s="58"/>
    </row>
    <row r="123" spans="15:15" x14ac:dyDescent="0.2">
      <c r="O123" s="58"/>
    </row>
    <row r="124" spans="15:15" x14ac:dyDescent="0.2">
      <c r="O124" s="58"/>
    </row>
    <row r="125" spans="15:15" x14ac:dyDescent="0.2">
      <c r="O125" s="58"/>
    </row>
    <row r="126" spans="15:15" x14ac:dyDescent="0.2">
      <c r="O126" s="58"/>
    </row>
    <row r="127" spans="15:15" x14ac:dyDescent="0.2">
      <c r="O127" s="58"/>
    </row>
    <row r="128" spans="15:15" x14ac:dyDescent="0.2">
      <c r="O128" s="58"/>
    </row>
    <row r="129" spans="15:15" x14ac:dyDescent="0.2">
      <c r="O129" s="58"/>
    </row>
    <row r="130" spans="15:15" x14ac:dyDescent="0.2">
      <c r="O130" s="58"/>
    </row>
    <row r="131" spans="15:15" x14ac:dyDescent="0.2">
      <c r="O131" s="58"/>
    </row>
    <row r="132" spans="15:15" x14ac:dyDescent="0.2">
      <c r="O132" s="58"/>
    </row>
    <row r="133" spans="15:15" x14ac:dyDescent="0.2">
      <c r="O133" s="58"/>
    </row>
    <row r="134" spans="15:15" x14ac:dyDescent="0.2">
      <c r="O134" s="58"/>
    </row>
    <row r="135" spans="15:15" x14ac:dyDescent="0.2">
      <c r="O135" s="58"/>
    </row>
    <row r="136" spans="15:15" x14ac:dyDescent="0.2">
      <c r="O136" s="58"/>
    </row>
    <row r="137" spans="15:15" x14ac:dyDescent="0.2">
      <c r="O137" s="58"/>
    </row>
    <row r="138" spans="15:15" x14ac:dyDescent="0.2">
      <c r="O138" s="58"/>
    </row>
    <row r="139" spans="15:15" x14ac:dyDescent="0.2">
      <c r="O139" s="58"/>
    </row>
    <row r="140" spans="15:15" x14ac:dyDescent="0.2">
      <c r="O140" s="58"/>
    </row>
    <row r="141" spans="15:15" x14ac:dyDescent="0.2">
      <c r="O141" s="58"/>
    </row>
    <row r="142" spans="15:15" x14ac:dyDescent="0.2">
      <c r="O142" s="58"/>
    </row>
    <row r="143" spans="15:15" x14ac:dyDescent="0.2">
      <c r="O143" s="58"/>
    </row>
    <row r="144" spans="15:15" x14ac:dyDescent="0.2">
      <c r="O144" s="58"/>
    </row>
    <row r="145" spans="15:15" x14ac:dyDescent="0.2">
      <c r="O145" s="58"/>
    </row>
    <row r="146" spans="15:15" x14ac:dyDescent="0.2">
      <c r="O146" s="58"/>
    </row>
    <row r="147" spans="15:15" x14ac:dyDescent="0.2">
      <c r="O147" s="58"/>
    </row>
    <row r="148" spans="15:15" x14ac:dyDescent="0.2">
      <c r="O148" s="58"/>
    </row>
    <row r="149" spans="15:15" x14ac:dyDescent="0.2">
      <c r="O149" s="58"/>
    </row>
    <row r="150" spans="15:15" x14ac:dyDescent="0.2">
      <c r="O150" s="58"/>
    </row>
    <row r="151" spans="15:15" x14ac:dyDescent="0.2">
      <c r="O151" s="58"/>
    </row>
  </sheetData>
  <autoFilter ref="E1:E4" xr:uid="{BD717EA7-52BC-40C6-A169-93A2707012D0}"/>
  <mergeCells count="14">
    <mergeCell ref="O2:O3"/>
    <mergeCell ref="H2:J2"/>
    <mergeCell ref="K2:K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5"/>
  <sheetViews>
    <sheetView zoomScale="80" zoomScaleNormal="80" zoomScaleSheetLayoutView="100" workbookViewId="0">
      <selection activeCell="D11" sqref="D11"/>
    </sheetView>
  </sheetViews>
  <sheetFormatPr defaultRowHeight="14.25" x14ac:dyDescent="0.2"/>
  <cols>
    <col min="1" max="1" width="5.75" style="134" customWidth="1"/>
    <col min="2" max="2" width="22.75" style="43" customWidth="1"/>
    <col min="3" max="3" width="6.125" style="104" customWidth="1"/>
    <col min="4" max="4" width="40.625" style="112" customWidth="1"/>
    <col min="5" max="5" width="8.75" style="110" customWidth="1"/>
    <col min="6" max="6" width="10.625" style="104" customWidth="1"/>
    <col min="7" max="7" width="9.25" style="110" customWidth="1"/>
    <col min="8" max="8" width="9" style="104"/>
    <col min="9" max="9" width="10" style="104" customWidth="1"/>
    <col min="10" max="10" width="10.5" style="104" customWidth="1"/>
    <col min="11" max="11" width="12.875" style="104" customWidth="1"/>
    <col min="12" max="12" width="16.5" style="104" customWidth="1"/>
    <col min="13" max="13" width="11.875" style="104" bestFit="1" customWidth="1"/>
    <col min="14" max="14" width="10.25" style="104" customWidth="1"/>
    <col min="15" max="15" width="9" style="129"/>
    <col min="16" max="16" width="9" style="113"/>
    <col min="17" max="16384" width="9" style="104"/>
  </cols>
  <sheetData>
    <row r="1" spans="1:16" ht="21.95" customHeight="1" x14ac:dyDescent="0.2">
      <c r="A1" s="102" t="s">
        <v>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119"/>
    </row>
    <row r="2" spans="1:16" s="129" customFormat="1" ht="22.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  <c r="P2" s="131" t="s">
        <v>51</v>
      </c>
    </row>
    <row r="3" spans="1:16" s="129" customFormat="1" ht="39.75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  <c r="P3" s="131"/>
    </row>
    <row r="4" spans="1:16" s="80" customFormat="1" ht="65.099999999999994" customHeight="1" x14ac:dyDescent="0.2">
      <c r="A4" s="11">
        <v>1</v>
      </c>
      <c r="B4" s="38" t="s">
        <v>317</v>
      </c>
      <c r="C4" s="11" t="s">
        <v>11</v>
      </c>
      <c r="D4" s="35" t="s">
        <v>216</v>
      </c>
      <c r="E4" s="11" t="s">
        <v>106</v>
      </c>
      <c r="F4" s="11" t="s">
        <v>542</v>
      </c>
      <c r="G4" s="11">
        <v>3279.9999999999995</v>
      </c>
      <c r="H4" s="11">
        <f>G4*0.6</f>
        <v>1967.9999999999995</v>
      </c>
      <c r="I4" s="11">
        <v>0</v>
      </c>
      <c r="J4" s="11">
        <f>G4-H4-I4</f>
        <v>1312</v>
      </c>
      <c r="K4" s="11">
        <f t="shared" ref="K4" si="0">G4</f>
        <v>3279.9999999999995</v>
      </c>
      <c r="L4" s="11" t="s">
        <v>98</v>
      </c>
      <c r="M4" s="36" t="s">
        <v>26</v>
      </c>
      <c r="N4" s="36" t="s">
        <v>40</v>
      </c>
      <c r="O4" s="64" t="s">
        <v>384</v>
      </c>
      <c r="P4" s="64" t="s">
        <v>318</v>
      </c>
    </row>
    <row r="5" spans="1:16" s="80" customFormat="1" ht="65.099999999999994" customHeight="1" x14ac:dyDescent="0.2">
      <c r="A5" s="11">
        <v>2</v>
      </c>
      <c r="B5" s="38" t="s">
        <v>321</v>
      </c>
      <c r="C5" s="11" t="s">
        <v>11</v>
      </c>
      <c r="D5" s="35" t="s">
        <v>213</v>
      </c>
      <c r="E5" s="11" t="s">
        <v>106</v>
      </c>
      <c r="F5" s="11" t="s">
        <v>201</v>
      </c>
      <c r="G5" s="11">
        <v>3990</v>
      </c>
      <c r="H5" s="11">
        <f>G5*0.6</f>
        <v>2394</v>
      </c>
      <c r="I5" s="11">
        <v>0</v>
      </c>
      <c r="J5" s="11">
        <f>G5-H5-I5</f>
        <v>1596</v>
      </c>
      <c r="K5" s="11">
        <f>G5</f>
        <v>3990</v>
      </c>
      <c r="L5" s="11"/>
      <c r="M5" s="36" t="s">
        <v>26</v>
      </c>
      <c r="N5" s="36"/>
      <c r="O5" s="64" t="s">
        <v>528</v>
      </c>
      <c r="P5" s="64" t="s">
        <v>316</v>
      </c>
    </row>
    <row r="6" spans="1:16" s="80" customFormat="1" ht="65.099999999999994" customHeight="1" x14ac:dyDescent="0.2">
      <c r="A6" s="11">
        <v>3</v>
      </c>
      <c r="B6" s="38" t="s">
        <v>319</v>
      </c>
      <c r="C6" s="11" t="s">
        <v>11</v>
      </c>
      <c r="D6" s="35" t="s">
        <v>214</v>
      </c>
      <c r="E6" s="11" t="s">
        <v>106</v>
      </c>
      <c r="F6" s="11" t="s">
        <v>201</v>
      </c>
      <c r="G6" s="11">
        <v>2340.9749999999999</v>
      </c>
      <c r="H6" s="11">
        <f>G6*0.6</f>
        <v>1404.5849999999998</v>
      </c>
      <c r="I6" s="11">
        <v>0</v>
      </c>
      <c r="J6" s="11">
        <f>G6-H6-I6</f>
        <v>936.3900000000001</v>
      </c>
      <c r="K6" s="11">
        <f>G6</f>
        <v>2340.9749999999999</v>
      </c>
      <c r="L6" s="11"/>
      <c r="M6" s="36" t="s">
        <v>26</v>
      </c>
      <c r="N6" s="36" t="s">
        <v>40</v>
      </c>
      <c r="O6" s="64" t="s">
        <v>386</v>
      </c>
      <c r="P6" s="64" t="s">
        <v>320</v>
      </c>
    </row>
    <row r="7" spans="1:16" s="120" customFormat="1" ht="75" customHeight="1" x14ac:dyDescent="0.2">
      <c r="A7" s="39">
        <v>4</v>
      </c>
      <c r="B7" s="42" t="s">
        <v>315</v>
      </c>
      <c r="C7" s="39" t="s">
        <v>11</v>
      </c>
      <c r="D7" s="40" t="s">
        <v>215</v>
      </c>
      <c r="E7" s="39" t="s">
        <v>106</v>
      </c>
      <c r="F7" s="39" t="s">
        <v>396</v>
      </c>
      <c r="G7" s="39">
        <v>5080</v>
      </c>
      <c r="H7" s="39">
        <f t="shared" ref="H7:H9" si="1">G7*0.6</f>
        <v>3048</v>
      </c>
      <c r="I7" s="39">
        <v>0</v>
      </c>
      <c r="J7" s="39">
        <f t="shared" ref="J7:J9" si="2">G7-H7-I7</f>
        <v>2032</v>
      </c>
      <c r="K7" s="39"/>
      <c r="L7" s="39" t="s">
        <v>324</v>
      </c>
      <c r="M7" s="41" t="s">
        <v>31</v>
      </c>
      <c r="N7" s="41" t="s">
        <v>40</v>
      </c>
      <c r="O7" s="41" t="s">
        <v>528</v>
      </c>
      <c r="P7" s="41" t="s">
        <v>316</v>
      </c>
    </row>
    <row r="8" spans="1:16" s="120" customFormat="1" ht="65.099999999999994" customHeight="1" x14ac:dyDescent="0.2">
      <c r="A8" s="39">
        <v>5</v>
      </c>
      <c r="B8" s="42" t="s">
        <v>209</v>
      </c>
      <c r="C8" s="39" t="s">
        <v>11</v>
      </c>
      <c r="D8" s="40" t="s">
        <v>210</v>
      </c>
      <c r="E8" s="39" t="s">
        <v>106</v>
      </c>
      <c r="F8" s="39" t="s">
        <v>396</v>
      </c>
      <c r="G8" s="39">
        <v>2212.5</v>
      </c>
      <c r="H8" s="39">
        <f>G8*0.6</f>
        <v>1327.5</v>
      </c>
      <c r="I8" s="39">
        <v>0</v>
      </c>
      <c r="J8" s="39">
        <f>G8-H8-I8</f>
        <v>885</v>
      </c>
      <c r="K8" s="39"/>
      <c r="L8" s="39" t="s">
        <v>322</v>
      </c>
      <c r="M8" s="41" t="s">
        <v>31</v>
      </c>
      <c r="N8" s="41" t="s">
        <v>40</v>
      </c>
      <c r="O8" s="41" t="s">
        <v>383</v>
      </c>
      <c r="P8" s="41" t="s">
        <v>318</v>
      </c>
    </row>
    <row r="9" spans="1:16" s="120" customFormat="1" ht="65.099999999999994" customHeight="1" x14ac:dyDescent="0.2">
      <c r="A9" s="39">
        <v>6</v>
      </c>
      <c r="B9" s="42" t="s">
        <v>211</v>
      </c>
      <c r="C9" s="39" t="s">
        <v>11</v>
      </c>
      <c r="D9" s="40" t="s">
        <v>212</v>
      </c>
      <c r="E9" s="39" t="s">
        <v>106</v>
      </c>
      <c r="F9" s="39" t="s">
        <v>396</v>
      </c>
      <c r="G9" s="39">
        <v>2092.2000000000003</v>
      </c>
      <c r="H9" s="39">
        <f t="shared" si="1"/>
        <v>1255.3200000000002</v>
      </c>
      <c r="I9" s="39">
        <v>0</v>
      </c>
      <c r="J9" s="39">
        <f t="shared" si="2"/>
        <v>836.88000000000011</v>
      </c>
      <c r="K9" s="39"/>
      <c r="L9" s="39" t="s">
        <v>322</v>
      </c>
      <c r="M9" s="41" t="s">
        <v>31</v>
      </c>
      <c r="N9" s="41" t="s">
        <v>40</v>
      </c>
      <c r="O9" s="41" t="s">
        <v>383</v>
      </c>
      <c r="P9" s="41" t="s">
        <v>318</v>
      </c>
    </row>
    <row r="10" spans="1:16" x14ac:dyDescent="0.2">
      <c r="A10" s="104"/>
    </row>
    <row r="11" spans="1:16" x14ac:dyDescent="0.2">
      <c r="A11" s="104"/>
    </row>
    <row r="12" spans="1:16" x14ac:dyDescent="0.2">
      <c r="A12" s="104"/>
      <c r="P12" s="108"/>
    </row>
    <row r="13" spans="1:16" x14ac:dyDescent="0.2">
      <c r="A13" s="104"/>
      <c r="P13" s="108"/>
    </row>
    <row r="14" spans="1:16" x14ac:dyDescent="0.2">
      <c r="A14" s="104"/>
      <c r="P14" s="108"/>
    </row>
    <row r="15" spans="1:16" x14ac:dyDescent="0.2">
      <c r="A15" s="104"/>
    </row>
    <row r="16" spans="1:16" x14ac:dyDescent="0.2">
      <c r="A16" s="104"/>
    </row>
    <row r="17" spans="1:1" x14ac:dyDescent="0.2">
      <c r="A17" s="104"/>
    </row>
    <row r="18" spans="1:1" x14ac:dyDescent="0.2">
      <c r="A18" s="104"/>
    </row>
    <row r="19" spans="1:1" x14ac:dyDescent="0.2">
      <c r="A19" s="104"/>
    </row>
    <row r="20" spans="1:1" x14ac:dyDescent="0.2">
      <c r="A20" s="104"/>
    </row>
    <row r="21" spans="1:1" x14ac:dyDescent="0.2">
      <c r="A21" s="104"/>
    </row>
    <row r="22" spans="1:1" x14ac:dyDescent="0.2">
      <c r="A22" s="104"/>
    </row>
    <row r="23" spans="1:1" x14ac:dyDescent="0.2">
      <c r="A23" s="104"/>
    </row>
    <row r="24" spans="1:1" x14ac:dyDescent="0.2">
      <c r="A24" s="104"/>
    </row>
    <row r="25" spans="1:1" x14ac:dyDescent="0.2">
      <c r="A25" s="104"/>
    </row>
    <row r="26" spans="1:1" x14ac:dyDescent="0.2">
      <c r="A26" s="104"/>
    </row>
    <row r="27" spans="1:1" x14ac:dyDescent="0.2">
      <c r="A27" s="104"/>
    </row>
    <row r="28" spans="1:1" x14ac:dyDescent="0.2">
      <c r="A28" s="104"/>
    </row>
    <row r="29" spans="1:1" x14ac:dyDescent="0.2">
      <c r="A29" s="104"/>
    </row>
    <row r="30" spans="1:1" x14ac:dyDescent="0.2">
      <c r="A30" s="104"/>
    </row>
    <row r="31" spans="1:1" x14ac:dyDescent="0.2">
      <c r="A31" s="104"/>
    </row>
    <row r="32" spans="1:1" x14ac:dyDescent="0.2">
      <c r="A32" s="104"/>
    </row>
    <row r="33" spans="1:1" x14ac:dyDescent="0.2">
      <c r="A33" s="104"/>
    </row>
    <row r="34" spans="1:1" x14ac:dyDescent="0.2">
      <c r="A34" s="104"/>
    </row>
    <row r="35" spans="1:1" x14ac:dyDescent="0.2">
      <c r="A35" s="104"/>
    </row>
    <row r="36" spans="1:1" x14ac:dyDescent="0.2">
      <c r="A36" s="104"/>
    </row>
    <row r="37" spans="1:1" x14ac:dyDescent="0.2">
      <c r="A37" s="104"/>
    </row>
    <row r="38" spans="1:1" x14ac:dyDescent="0.2">
      <c r="A38" s="104"/>
    </row>
    <row r="39" spans="1:1" x14ac:dyDescent="0.2">
      <c r="A39" s="104"/>
    </row>
    <row r="40" spans="1:1" x14ac:dyDescent="0.2">
      <c r="A40" s="104"/>
    </row>
    <row r="41" spans="1:1" x14ac:dyDescent="0.2">
      <c r="A41" s="104"/>
    </row>
    <row r="42" spans="1:1" x14ac:dyDescent="0.2">
      <c r="A42" s="104"/>
    </row>
    <row r="43" spans="1:1" x14ac:dyDescent="0.2">
      <c r="A43" s="104"/>
    </row>
    <row r="44" spans="1:1" x14ac:dyDescent="0.2">
      <c r="A44" s="104"/>
    </row>
    <row r="45" spans="1:1" x14ac:dyDescent="0.2">
      <c r="A45" s="104"/>
    </row>
    <row r="46" spans="1:1" x14ac:dyDescent="0.2">
      <c r="A46" s="104"/>
    </row>
    <row r="47" spans="1:1" x14ac:dyDescent="0.2">
      <c r="A47" s="104"/>
    </row>
    <row r="48" spans="1:1" x14ac:dyDescent="0.2">
      <c r="A48" s="104"/>
    </row>
    <row r="49" spans="1:1" x14ac:dyDescent="0.2">
      <c r="A49" s="104"/>
    </row>
    <row r="50" spans="1:1" x14ac:dyDescent="0.2">
      <c r="A50" s="104"/>
    </row>
    <row r="51" spans="1:1" x14ac:dyDescent="0.2">
      <c r="A51" s="104"/>
    </row>
    <row r="52" spans="1:1" x14ac:dyDescent="0.2">
      <c r="A52" s="104"/>
    </row>
    <row r="53" spans="1:1" x14ac:dyDescent="0.2">
      <c r="A53" s="104"/>
    </row>
    <row r="54" spans="1:1" x14ac:dyDescent="0.2">
      <c r="A54" s="104"/>
    </row>
    <row r="55" spans="1:1" x14ac:dyDescent="0.2">
      <c r="A55" s="104"/>
    </row>
    <row r="56" spans="1:1" x14ac:dyDescent="0.2">
      <c r="A56" s="104"/>
    </row>
    <row r="57" spans="1:1" x14ac:dyDescent="0.2">
      <c r="A57" s="104"/>
    </row>
    <row r="58" spans="1:1" x14ac:dyDescent="0.2">
      <c r="A58" s="104"/>
    </row>
    <row r="59" spans="1:1" x14ac:dyDescent="0.2">
      <c r="A59" s="104"/>
    </row>
    <row r="60" spans="1:1" x14ac:dyDescent="0.2">
      <c r="A60" s="104"/>
    </row>
    <row r="61" spans="1:1" x14ac:dyDescent="0.2">
      <c r="A61" s="104"/>
    </row>
    <row r="62" spans="1:1" x14ac:dyDescent="0.2">
      <c r="A62" s="104"/>
    </row>
    <row r="63" spans="1:1" x14ac:dyDescent="0.2">
      <c r="A63" s="104"/>
    </row>
    <row r="64" spans="1:1" x14ac:dyDescent="0.2">
      <c r="A64" s="104"/>
    </row>
    <row r="65" spans="1:1" x14ac:dyDescent="0.2">
      <c r="A65" s="104"/>
    </row>
    <row r="66" spans="1:1" x14ac:dyDescent="0.2">
      <c r="A66" s="104"/>
    </row>
    <row r="67" spans="1:1" x14ac:dyDescent="0.2">
      <c r="A67" s="104"/>
    </row>
    <row r="68" spans="1:1" x14ac:dyDescent="0.2">
      <c r="A68" s="104"/>
    </row>
    <row r="69" spans="1:1" x14ac:dyDescent="0.2">
      <c r="A69" s="104"/>
    </row>
    <row r="70" spans="1:1" x14ac:dyDescent="0.2">
      <c r="A70" s="104"/>
    </row>
    <row r="71" spans="1:1" x14ac:dyDescent="0.2">
      <c r="A71" s="104"/>
    </row>
    <row r="72" spans="1:1" x14ac:dyDescent="0.2">
      <c r="A72" s="104"/>
    </row>
    <row r="73" spans="1:1" x14ac:dyDescent="0.2">
      <c r="A73" s="104"/>
    </row>
    <row r="74" spans="1:1" x14ac:dyDescent="0.2">
      <c r="A74" s="104"/>
    </row>
    <row r="75" spans="1:1" x14ac:dyDescent="0.2">
      <c r="A75" s="104"/>
    </row>
    <row r="76" spans="1:1" x14ac:dyDescent="0.2">
      <c r="A76" s="104"/>
    </row>
    <row r="77" spans="1:1" x14ac:dyDescent="0.2">
      <c r="A77" s="104"/>
    </row>
    <row r="78" spans="1:1" x14ac:dyDescent="0.2">
      <c r="A78" s="104"/>
    </row>
    <row r="79" spans="1:1" x14ac:dyDescent="0.2">
      <c r="A79" s="104"/>
    </row>
    <row r="80" spans="1:1" x14ac:dyDescent="0.2">
      <c r="A80" s="104"/>
    </row>
    <row r="81" spans="1:1" x14ac:dyDescent="0.2">
      <c r="A81" s="104"/>
    </row>
    <row r="82" spans="1:1" x14ac:dyDescent="0.2">
      <c r="A82" s="104"/>
    </row>
    <row r="83" spans="1:1" x14ac:dyDescent="0.2">
      <c r="A83" s="104"/>
    </row>
    <row r="84" spans="1:1" x14ac:dyDescent="0.2">
      <c r="A84" s="104"/>
    </row>
    <row r="85" spans="1:1" x14ac:dyDescent="0.2">
      <c r="A85" s="104"/>
    </row>
    <row r="86" spans="1:1" x14ac:dyDescent="0.2">
      <c r="A86" s="104"/>
    </row>
    <row r="87" spans="1:1" x14ac:dyDescent="0.2">
      <c r="A87" s="104"/>
    </row>
    <row r="88" spans="1:1" x14ac:dyDescent="0.2">
      <c r="A88" s="104"/>
    </row>
    <row r="89" spans="1:1" x14ac:dyDescent="0.2">
      <c r="A89" s="104"/>
    </row>
    <row r="90" spans="1:1" x14ac:dyDescent="0.2">
      <c r="A90" s="104"/>
    </row>
    <row r="91" spans="1:1" x14ac:dyDescent="0.2">
      <c r="A91" s="104"/>
    </row>
    <row r="92" spans="1:1" x14ac:dyDescent="0.2">
      <c r="A92" s="104"/>
    </row>
    <row r="93" spans="1:1" x14ac:dyDescent="0.2">
      <c r="A93" s="104"/>
    </row>
    <row r="94" spans="1:1" x14ac:dyDescent="0.2">
      <c r="A94" s="104"/>
    </row>
    <row r="95" spans="1:1" x14ac:dyDescent="0.2">
      <c r="A95" s="104"/>
    </row>
    <row r="96" spans="1:1" x14ac:dyDescent="0.2">
      <c r="A96" s="104"/>
    </row>
    <row r="97" spans="1:1" x14ac:dyDescent="0.2">
      <c r="A97" s="104"/>
    </row>
    <row r="98" spans="1:1" x14ac:dyDescent="0.2">
      <c r="A98" s="104"/>
    </row>
    <row r="99" spans="1:1" x14ac:dyDescent="0.2">
      <c r="A99" s="104"/>
    </row>
    <row r="100" spans="1:1" x14ac:dyDescent="0.2">
      <c r="A100" s="104"/>
    </row>
    <row r="101" spans="1:1" x14ac:dyDescent="0.2">
      <c r="A101" s="104"/>
    </row>
    <row r="102" spans="1:1" x14ac:dyDescent="0.2">
      <c r="A102" s="104"/>
    </row>
    <row r="103" spans="1:1" x14ac:dyDescent="0.2">
      <c r="A103" s="104"/>
    </row>
    <row r="104" spans="1:1" x14ac:dyDescent="0.2">
      <c r="A104" s="104"/>
    </row>
    <row r="105" spans="1:1" x14ac:dyDescent="0.2">
      <c r="A105" s="104"/>
    </row>
    <row r="106" spans="1:1" x14ac:dyDescent="0.2">
      <c r="A106" s="104"/>
    </row>
    <row r="107" spans="1:1" x14ac:dyDescent="0.2">
      <c r="A107" s="104"/>
    </row>
    <row r="108" spans="1:1" x14ac:dyDescent="0.2">
      <c r="A108" s="104"/>
    </row>
    <row r="109" spans="1:1" x14ac:dyDescent="0.2">
      <c r="A109" s="104"/>
    </row>
    <row r="110" spans="1:1" x14ac:dyDescent="0.2">
      <c r="A110" s="104"/>
    </row>
    <row r="111" spans="1:1" x14ac:dyDescent="0.2">
      <c r="A111" s="104"/>
    </row>
    <row r="112" spans="1:1" x14ac:dyDescent="0.2">
      <c r="A112" s="104"/>
    </row>
    <row r="113" spans="1:1" x14ac:dyDescent="0.2">
      <c r="A113" s="104"/>
    </row>
    <row r="114" spans="1:1" x14ac:dyDescent="0.2">
      <c r="A114" s="104"/>
    </row>
    <row r="115" spans="1:1" x14ac:dyDescent="0.2">
      <c r="A115" s="104"/>
    </row>
    <row r="116" spans="1:1" x14ac:dyDescent="0.2">
      <c r="A116" s="104"/>
    </row>
    <row r="117" spans="1:1" x14ac:dyDescent="0.2">
      <c r="A117" s="104"/>
    </row>
    <row r="118" spans="1:1" x14ac:dyDescent="0.2">
      <c r="A118" s="104"/>
    </row>
    <row r="119" spans="1:1" x14ac:dyDescent="0.2">
      <c r="A119" s="104"/>
    </row>
    <row r="120" spans="1:1" x14ac:dyDescent="0.2">
      <c r="A120" s="104"/>
    </row>
    <row r="121" spans="1:1" x14ac:dyDescent="0.2">
      <c r="A121" s="104"/>
    </row>
    <row r="122" spans="1:1" x14ac:dyDescent="0.2">
      <c r="A122" s="104"/>
    </row>
    <row r="123" spans="1:1" x14ac:dyDescent="0.2">
      <c r="A123" s="104"/>
    </row>
    <row r="124" spans="1:1" x14ac:dyDescent="0.2">
      <c r="A124" s="104"/>
    </row>
    <row r="125" spans="1:1" x14ac:dyDescent="0.2">
      <c r="A125" s="104"/>
    </row>
    <row r="126" spans="1:1" x14ac:dyDescent="0.2">
      <c r="A126" s="104"/>
    </row>
    <row r="127" spans="1:1" x14ac:dyDescent="0.2">
      <c r="A127" s="104"/>
    </row>
    <row r="128" spans="1:1" x14ac:dyDescent="0.2">
      <c r="A128" s="104"/>
    </row>
    <row r="129" spans="1:1" x14ac:dyDescent="0.2">
      <c r="A129" s="104"/>
    </row>
    <row r="130" spans="1:1" x14ac:dyDescent="0.2">
      <c r="A130" s="104"/>
    </row>
    <row r="131" spans="1:1" x14ac:dyDescent="0.2">
      <c r="A131" s="104"/>
    </row>
    <row r="132" spans="1:1" x14ac:dyDescent="0.2">
      <c r="A132" s="104"/>
    </row>
    <row r="133" spans="1:1" x14ac:dyDescent="0.2">
      <c r="A133" s="104"/>
    </row>
    <row r="134" spans="1:1" x14ac:dyDescent="0.2">
      <c r="A134" s="104"/>
    </row>
    <row r="135" spans="1:1" x14ac:dyDescent="0.2">
      <c r="A135" s="104"/>
    </row>
    <row r="136" spans="1:1" x14ac:dyDescent="0.2">
      <c r="A136" s="104"/>
    </row>
    <row r="137" spans="1:1" x14ac:dyDescent="0.2">
      <c r="A137" s="104"/>
    </row>
    <row r="138" spans="1:1" x14ac:dyDescent="0.2">
      <c r="A138" s="104"/>
    </row>
    <row r="139" spans="1:1" x14ac:dyDescent="0.2">
      <c r="A139" s="104"/>
    </row>
    <row r="140" spans="1:1" x14ac:dyDescent="0.2">
      <c r="A140" s="104"/>
    </row>
    <row r="141" spans="1:1" x14ac:dyDescent="0.2">
      <c r="A141" s="104"/>
    </row>
    <row r="142" spans="1:1" x14ac:dyDescent="0.2">
      <c r="A142" s="104"/>
    </row>
    <row r="143" spans="1:1" x14ac:dyDescent="0.2">
      <c r="A143" s="104"/>
    </row>
    <row r="144" spans="1:1" x14ac:dyDescent="0.2">
      <c r="A144" s="104"/>
    </row>
    <row r="145" spans="1:1" x14ac:dyDescent="0.2">
      <c r="A145" s="104"/>
    </row>
    <row r="146" spans="1:1" x14ac:dyDescent="0.2">
      <c r="A146" s="104"/>
    </row>
    <row r="147" spans="1:1" x14ac:dyDescent="0.2">
      <c r="A147" s="104"/>
    </row>
    <row r="148" spans="1:1" x14ac:dyDescent="0.2">
      <c r="A148" s="104"/>
    </row>
    <row r="149" spans="1:1" x14ac:dyDescent="0.2">
      <c r="A149" s="104"/>
    </row>
    <row r="150" spans="1:1" x14ac:dyDescent="0.2">
      <c r="A150" s="104"/>
    </row>
    <row r="151" spans="1:1" x14ac:dyDescent="0.2">
      <c r="A151" s="104"/>
    </row>
    <row r="152" spans="1:1" x14ac:dyDescent="0.2">
      <c r="A152" s="104"/>
    </row>
    <row r="153" spans="1:1" x14ac:dyDescent="0.2">
      <c r="A153" s="104"/>
    </row>
    <row r="154" spans="1:1" x14ac:dyDescent="0.2">
      <c r="A154" s="104"/>
    </row>
    <row r="155" spans="1:1" x14ac:dyDescent="0.2">
      <c r="A155" s="104"/>
    </row>
    <row r="156" spans="1:1" x14ac:dyDescent="0.2">
      <c r="A156" s="104"/>
    </row>
    <row r="157" spans="1:1" x14ac:dyDescent="0.2">
      <c r="A157" s="104"/>
    </row>
    <row r="158" spans="1:1" x14ac:dyDescent="0.2">
      <c r="A158" s="104"/>
    </row>
    <row r="159" spans="1:1" x14ac:dyDescent="0.2">
      <c r="A159" s="104"/>
    </row>
    <row r="160" spans="1:1" x14ac:dyDescent="0.2">
      <c r="A160" s="104"/>
    </row>
    <row r="161" spans="1:1" x14ac:dyDescent="0.2">
      <c r="A161" s="104"/>
    </row>
    <row r="162" spans="1:1" x14ac:dyDescent="0.2">
      <c r="A162" s="104"/>
    </row>
    <row r="163" spans="1:1" x14ac:dyDescent="0.2">
      <c r="A163" s="104"/>
    </row>
    <row r="164" spans="1:1" x14ac:dyDescent="0.2">
      <c r="A164" s="104"/>
    </row>
    <row r="165" spans="1:1" x14ac:dyDescent="0.2">
      <c r="A165" s="104"/>
    </row>
    <row r="166" spans="1:1" x14ac:dyDescent="0.2">
      <c r="A166" s="104"/>
    </row>
    <row r="167" spans="1:1" x14ac:dyDescent="0.2">
      <c r="A167" s="104"/>
    </row>
    <row r="168" spans="1:1" x14ac:dyDescent="0.2">
      <c r="A168" s="104"/>
    </row>
    <row r="169" spans="1:1" x14ac:dyDescent="0.2">
      <c r="A169" s="104"/>
    </row>
    <row r="170" spans="1:1" x14ac:dyDescent="0.2">
      <c r="A170" s="104"/>
    </row>
    <row r="171" spans="1:1" x14ac:dyDescent="0.2">
      <c r="A171" s="104"/>
    </row>
    <row r="172" spans="1:1" x14ac:dyDescent="0.2">
      <c r="A172" s="104"/>
    </row>
    <row r="173" spans="1:1" x14ac:dyDescent="0.2">
      <c r="A173" s="104"/>
    </row>
    <row r="174" spans="1:1" x14ac:dyDescent="0.2">
      <c r="A174" s="104"/>
    </row>
    <row r="175" spans="1:1" x14ac:dyDescent="0.2">
      <c r="A175" s="104"/>
    </row>
    <row r="176" spans="1:1" x14ac:dyDescent="0.2">
      <c r="A176" s="104"/>
    </row>
    <row r="177" spans="1:1" x14ac:dyDescent="0.2">
      <c r="A177" s="104"/>
    </row>
    <row r="178" spans="1:1" x14ac:dyDescent="0.2">
      <c r="A178" s="104"/>
    </row>
    <row r="179" spans="1:1" x14ac:dyDescent="0.2">
      <c r="A179" s="104"/>
    </row>
    <row r="180" spans="1:1" x14ac:dyDescent="0.2">
      <c r="A180" s="104"/>
    </row>
    <row r="181" spans="1:1" x14ac:dyDescent="0.2">
      <c r="A181" s="104"/>
    </row>
    <row r="182" spans="1:1" x14ac:dyDescent="0.2">
      <c r="A182" s="104"/>
    </row>
    <row r="183" spans="1:1" x14ac:dyDescent="0.2">
      <c r="A183" s="104"/>
    </row>
    <row r="184" spans="1:1" x14ac:dyDescent="0.2">
      <c r="A184" s="104"/>
    </row>
    <row r="185" spans="1:1" x14ac:dyDescent="0.2">
      <c r="A185" s="104"/>
    </row>
    <row r="186" spans="1:1" x14ac:dyDescent="0.2">
      <c r="A186" s="104"/>
    </row>
    <row r="187" spans="1:1" x14ac:dyDescent="0.2">
      <c r="A187" s="104"/>
    </row>
    <row r="188" spans="1:1" x14ac:dyDescent="0.2">
      <c r="A188" s="104"/>
    </row>
    <row r="189" spans="1:1" x14ac:dyDescent="0.2">
      <c r="A189" s="104"/>
    </row>
    <row r="190" spans="1:1" x14ac:dyDescent="0.2">
      <c r="A190" s="104"/>
    </row>
    <row r="191" spans="1:1" x14ac:dyDescent="0.2">
      <c r="A191" s="104"/>
    </row>
    <row r="192" spans="1:1" x14ac:dyDescent="0.2">
      <c r="A192" s="104"/>
    </row>
    <row r="193" spans="1:1" x14ac:dyDescent="0.2">
      <c r="A193" s="104"/>
    </row>
    <row r="194" spans="1:1" x14ac:dyDescent="0.2">
      <c r="A194" s="104"/>
    </row>
    <row r="195" spans="1:1" x14ac:dyDescent="0.2">
      <c r="A195" s="104"/>
    </row>
    <row r="196" spans="1:1" x14ac:dyDescent="0.2">
      <c r="A196" s="104"/>
    </row>
    <row r="197" spans="1:1" x14ac:dyDescent="0.2">
      <c r="A197" s="104"/>
    </row>
    <row r="198" spans="1:1" x14ac:dyDescent="0.2">
      <c r="A198" s="104"/>
    </row>
    <row r="199" spans="1:1" x14ac:dyDescent="0.2">
      <c r="A199" s="104"/>
    </row>
    <row r="200" spans="1:1" x14ac:dyDescent="0.2">
      <c r="A200" s="104"/>
    </row>
    <row r="201" spans="1:1" x14ac:dyDescent="0.2">
      <c r="A201" s="104"/>
    </row>
    <row r="202" spans="1:1" x14ac:dyDescent="0.2">
      <c r="A202" s="104"/>
    </row>
    <row r="203" spans="1:1" x14ac:dyDescent="0.2">
      <c r="A203" s="104"/>
    </row>
    <row r="204" spans="1:1" x14ac:dyDescent="0.2">
      <c r="A204" s="104"/>
    </row>
    <row r="205" spans="1:1" x14ac:dyDescent="0.2">
      <c r="A205" s="104"/>
    </row>
    <row r="206" spans="1:1" x14ac:dyDescent="0.2">
      <c r="A206" s="104"/>
    </row>
    <row r="207" spans="1:1" x14ac:dyDescent="0.2">
      <c r="A207" s="104"/>
    </row>
    <row r="208" spans="1:1" x14ac:dyDescent="0.2">
      <c r="A208" s="104"/>
    </row>
    <row r="209" spans="1:1" x14ac:dyDescent="0.2">
      <c r="A209" s="104"/>
    </row>
    <row r="210" spans="1:1" x14ac:dyDescent="0.2">
      <c r="A210" s="104"/>
    </row>
    <row r="211" spans="1:1" x14ac:dyDescent="0.2">
      <c r="A211" s="104"/>
    </row>
    <row r="212" spans="1:1" x14ac:dyDescent="0.2">
      <c r="A212" s="104"/>
    </row>
    <row r="213" spans="1:1" x14ac:dyDescent="0.2">
      <c r="A213" s="104"/>
    </row>
    <row r="214" spans="1:1" x14ac:dyDescent="0.2">
      <c r="A214" s="104"/>
    </row>
    <row r="215" spans="1:1" x14ac:dyDescent="0.2">
      <c r="A215" s="104"/>
    </row>
    <row r="216" spans="1:1" x14ac:dyDescent="0.2">
      <c r="A216" s="104"/>
    </row>
    <row r="217" spans="1:1" x14ac:dyDescent="0.2">
      <c r="A217" s="104"/>
    </row>
    <row r="218" spans="1:1" x14ac:dyDescent="0.2">
      <c r="A218" s="104"/>
    </row>
    <row r="219" spans="1:1" x14ac:dyDescent="0.2">
      <c r="A219" s="104"/>
    </row>
    <row r="220" spans="1:1" x14ac:dyDescent="0.2">
      <c r="A220" s="104"/>
    </row>
    <row r="221" spans="1:1" x14ac:dyDescent="0.2">
      <c r="A221" s="104"/>
    </row>
    <row r="222" spans="1:1" x14ac:dyDescent="0.2">
      <c r="A222" s="104"/>
    </row>
    <row r="223" spans="1:1" x14ac:dyDescent="0.2">
      <c r="A223" s="104"/>
    </row>
    <row r="224" spans="1:1" x14ac:dyDescent="0.2">
      <c r="A224" s="104"/>
    </row>
    <row r="225" spans="1:1" x14ac:dyDescent="0.2">
      <c r="A225" s="104"/>
    </row>
    <row r="226" spans="1:1" x14ac:dyDescent="0.2">
      <c r="A226" s="104"/>
    </row>
    <row r="227" spans="1:1" x14ac:dyDescent="0.2">
      <c r="A227" s="104"/>
    </row>
    <row r="228" spans="1:1" x14ac:dyDescent="0.2">
      <c r="A228" s="104"/>
    </row>
    <row r="229" spans="1:1" x14ac:dyDescent="0.2">
      <c r="A229" s="104"/>
    </row>
    <row r="230" spans="1:1" x14ac:dyDescent="0.2">
      <c r="A230" s="104"/>
    </row>
    <row r="231" spans="1:1" x14ac:dyDescent="0.2">
      <c r="A231" s="104"/>
    </row>
    <row r="232" spans="1:1" x14ac:dyDescent="0.2">
      <c r="A232" s="104"/>
    </row>
    <row r="233" spans="1:1" x14ac:dyDescent="0.2">
      <c r="A233" s="104"/>
    </row>
    <row r="234" spans="1:1" x14ac:dyDescent="0.2">
      <c r="A234" s="104"/>
    </row>
    <row r="235" spans="1:1" x14ac:dyDescent="0.2">
      <c r="A235" s="104"/>
    </row>
    <row r="236" spans="1:1" x14ac:dyDescent="0.2">
      <c r="A236" s="104"/>
    </row>
    <row r="237" spans="1:1" x14ac:dyDescent="0.2">
      <c r="A237" s="104"/>
    </row>
    <row r="238" spans="1:1" x14ac:dyDescent="0.2">
      <c r="A238" s="104"/>
    </row>
    <row r="239" spans="1:1" x14ac:dyDescent="0.2">
      <c r="A239" s="104"/>
    </row>
    <row r="240" spans="1:1" x14ac:dyDescent="0.2">
      <c r="A240" s="104"/>
    </row>
    <row r="241" spans="1:1" x14ac:dyDescent="0.2">
      <c r="A241" s="104"/>
    </row>
    <row r="242" spans="1:1" x14ac:dyDescent="0.2">
      <c r="A242" s="104"/>
    </row>
    <row r="243" spans="1:1" x14ac:dyDescent="0.2">
      <c r="A243" s="104"/>
    </row>
    <row r="244" spans="1:1" x14ac:dyDescent="0.2">
      <c r="A244" s="104"/>
    </row>
    <row r="245" spans="1:1" x14ac:dyDescent="0.2">
      <c r="A245" s="104"/>
    </row>
    <row r="246" spans="1:1" x14ac:dyDescent="0.2">
      <c r="A246" s="104"/>
    </row>
    <row r="247" spans="1:1" x14ac:dyDescent="0.2">
      <c r="A247" s="104"/>
    </row>
    <row r="248" spans="1:1" x14ac:dyDescent="0.2">
      <c r="A248" s="104"/>
    </row>
    <row r="249" spans="1:1" x14ac:dyDescent="0.2">
      <c r="A249" s="104"/>
    </row>
    <row r="250" spans="1:1" x14ac:dyDescent="0.2">
      <c r="A250" s="104"/>
    </row>
    <row r="251" spans="1:1" x14ac:dyDescent="0.2">
      <c r="A251" s="104"/>
    </row>
    <row r="252" spans="1:1" x14ac:dyDescent="0.2">
      <c r="A252" s="104"/>
    </row>
    <row r="253" spans="1:1" x14ac:dyDescent="0.2">
      <c r="A253" s="104"/>
    </row>
    <row r="254" spans="1:1" x14ac:dyDescent="0.2">
      <c r="A254" s="104"/>
    </row>
    <row r="255" spans="1:1" x14ac:dyDescent="0.2">
      <c r="A255" s="104"/>
    </row>
    <row r="256" spans="1:1" x14ac:dyDescent="0.2">
      <c r="A256" s="104"/>
    </row>
    <row r="257" spans="1:1" x14ac:dyDescent="0.2">
      <c r="A257" s="104"/>
    </row>
    <row r="258" spans="1:1" x14ac:dyDescent="0.2">
      <c r="A258" s="104"/>
    </row>
    <row r="259" spans="1:1" x14ac:dyDescent="0.2">
      <c r="A259" s="104"/>
    </row>
    <row r="260" spans="1:1" x14ac:dyDescent="0.2">
      <c r="A260" s="104"/>
    </row>
    <row r="261" spans="1:1" x14ac:dyDescent="0.2">
      <c r="A261" s="104"/>
    </row>
    <row r="262" spans="1:1" x14ac:dyDescent="0.2">
      <c r="A262" s="104"/>
    </row>
    <row r="263" spans="1:1" x14ac:dyDescent="0.2">
      <c r="A263" s="104"/>
    </row>
    <row r="264" spans="1:1" x14ac:dyDescent="0.2">
      <c r="A264" s="104"/>
    </row>
    <row r="265" spans="1:1" x14ac:dyDescent="0.2">
      <c r="A265" s="104"/>
    </row>
    <row r="266" spans="1:1" x14ac:dyDescent="0.2">
      <c r="A266" s="104"/>
    </row>
    <row r="267" spans="1:1" x14ac:dyDescent="0.2">
      <c r="A267" s="104"/>
    </row>
    <row r="268" spans="1:1" x14ac:dyDescent="0.2">
      <c r="A268" s="104"/>
    </row>
    <row r="269" spans="1:1" x14ac:dyDescent="0.2">
      <c r="A269" s="104"/>
    </row>
    <row r="270" spans="1:1" x14ac:dyDescent="0.2">
      <c r="A270" s="104"/>
    </row>
    <row r="271" spans="1:1" x14ac:dyDescent="0.2">
      <c r="A271" s="104"/>
    </row>
    <row r="272" spans="1:1" x14ac:dyDescent="0.2">
      <c r="A272" s="104"/>
    </row>
    <row r="273" spans="1:1" x14ac:dyDescent="0.2">
      <c r="A273" s="104"/>
    </row>
    <row r="274" spans="1:1" x14ac:dyDescent="0.2">
      <c r="A274" s="104"/>
    </row>
    <row r="275" spans="1:1" x14ac:dyDescent="0.2">
      <c r="A275" s="104"/>
    </row>
    <row r="276" spans="1:1" x14ac:dyDescent="0.2">
      <c r="A276" s="104"/>
    </row>
    <row r="277" spans="1:1" x14ac:dyDescent="0.2">
      <c r="A277" s="104"/>
    </row>
    <row r="278" spans="1:1" x14ac:dyDescent="0.2">
      <c r="A278" s="104"/>
    </row>
    <row r="279" spans="1:1" x14ac:dyDescent="0.2">
      <c r="A279" s="104"/>
    </row>
    <row r="280" spans="1:1" x14ac:dyDescent="0.2">
      <c r="A280" s="104"/>
    </row>
    <row r="281" spans="1:1" x14ac:dyDescent="0.2">
      <c r="A281" s="104"/>
    </row>
    <row r="282" spans="1:1" x14ac:dyDescent="0.2">
      <c r="A282" s="104"/>
    </row>
    <row r="283" spans="1:1" x14ac:dyDescent="0.2">
      <c r="A283" s="104"/>
    </row>
    <row r="284" spans="1:1" x14ac:dyDescent="0.2">
      <c r="A284" s="104"/>
    </row>
    <row r="285" spans="1:1" x14ac:dyDescent="0.2">
      <c r="A285" s="104"/>
    </row>
    <row r="286" spans="1:1" x14ac:dyDescent="0.2">
      <c r="A286" s="104"/>
    </row>
    <row r="287" spans="1:1" x14ac:dyDescent="0.2">
      <c r="A287" s="104"/>
    </row>
    <row r="288" spans="1:1" x14ac:dyDescent="0.2">
      <c r="A288" s="104"/>
    </row>
    <row r="289" spans="1:1" x14ac:dyDescent="0.2">
      <c r="A289" s="104"/>
    </row>
    <row r="290" spans="1:1" x14ac:dyDescent="0.2">
      <c r="A290" s="104"/>
    </row>
    <row r="291" spans="1:1" x14ac:dyDescent="0.2">
      <c r="A291" s="104"/>
    </row>
    <row r="292" spans="1:1" x14ac:dyDescent="0.2">
      <c r="A292" s="104"/>
    </row>
    <row r="293" spans="1:1" x14ac:dyDescent="0.2">
      <c r="A293" s="104"/>
    </row>
    <row r="294" spans="1:1" x14ac:dyDescent="0.2">
      <c r="A294" s="104"/>
    </row>
    <row r="295" spans="1:1" x14ac:dyDescent="0.2">
      <c r="A295" s="104"/>
    </row>
    <row r="296" spans="1:1" x14ac:dyDescent="0.2">
      <c r="A296" s="104"/>
    </row>
    <row r="297" spans="1:1" x14ac:dyDescent="0.2">
      <c r="A297" s="104"/>
    </row>
    <row r="298" spans="1:1" x14ac:dyDescent="0.2">
      <c r="A298" s="104"/>
    </row>
    <row r="299" spans="1:1" x14ac:dyDescent="0.2">
      <c r="A299" s="104"/>
    </row>
    <row r="300" spans="1:1" x14ac:dyDescent="0.2">
      <c r="A300" s="104"/>
    </row>
    <row r="301" spans="1:1" x14ac:dyDescent="0.2">
      <c r="A301" s="104"/>
    </row>
    <row r="302" spans="1:1" x14ac:dyDescent="0.2">
      <c r="A302" s="104"/>
    </row>
    <row r="303" spans="1:1" x14ac:dyDescent="0.2">
      <c r="A303" s="104"/>
    </row>
    <row r="304" spans="1:1" x14ac:dyDescent="0.2">
      <c r="A304" s="104"/>
    </row>
    <row r="305" spans="1:1" x14ac:dyDescent="0.2">
      <c r="A305" s="104"/>
    </row>
    <row r="306" spans="1:1" x14ac:dyDescent="0.2">
      <c r="A306" s="104"/>
    </row>
    <row r="307" spans="1:1" x14ac:dyDescent="0.2">
      <c r="A307" s="104"/>
    </row>
    <row r="308" spans="1:1" x14ac:dyDescent="0.2">
      <c r="A308" s="104"/>
    </row>
    <row r="309" spans="1:1" x14ac:dyDescent="0.2">
      <c r="A309" s="104"/>
    </row>
    <row r="310" spans="1:1" x14ac:dyDescent="0.2">
      <c r="A310" s="104"/>
    </row>
    <row r="311" spans="1:1" x14ac:dyDescent="0.2">
      <c r="A311" s="104"/>
    </row>
    <row r="312" spans="1:1" x14ac:dyDescent="0.2">
      <c r="A312" s="104"/>
    </row>
    <row r="313" spans="1:1" x14ac:dyDescent="0.2">
      <c r="A313" s="104"/>
    </row>
    <row r="314" spans="1:1" x14ac:dyDescent="0.2">
      <c r="A314" s="104"/>
    </row>
    <row r="315" spans="1:1" x14ac:dyDescent="0.2">
      <c r="A315" s="104"/>
    </row>
    <row r="316" spans="1:1" x14ac:dyDescent="0.2">
      <c r="A316" s="104"/>
    </row>
    <row r="317" spans="1:1" x14ac:dyDescent="0.2">
      <c r="A317" s="104"/>
    </row>
    <row r="318" spans="1:1" x14ac:dyDescent="0.2">
      <c r="A318" s="104"/>
    </row>
    <row r="319" spans="1:1" x14ac:dyDescent="0.2">
      <c r="A319" s="104"/>
    </row>
    <row r="320" spans="1:1" x14ac:dyDescent="0.2">
      <c r="A320" s="104"/>
    </row>
    <row r="321" spans="1:1" x14ac:dyDescent="0.2">
      <c r="A321" s="104"/>
    </row>
    <row r="322" spans="1:1" x14ac:dyDescent="0.2">
      <c r="A322" s="104"/>
    </row>
    <row r="323" spans="1:1" x14ac:dyDescent="0.2">
      <c r="A323" s="104"/>
    </row>
    <row r="324" spans="1:1" x14ac:dyDescent="0.2">
      <c r="A324" s="104"/>
    </row>
    <row r="325" spans="1:1" x14ac:dyDescent="0.2">
      <c r="A325" s="104"/>
    </row>
    <row r="326" spans="1:1" x14ac:dyDescent="0.2">
      <c r="A326" s="104"/>
    </row>
    <row r="327" spans="1:1" x14ac:dyDescent="0.2">
      <c r="A327" s="104"/>
    </row>
    <row r="328" spans="1:1" x14ac:dyDescent="0.2">
      <c r="A328" s="104"/>
    </row>
    <row r="329" spans="1:1" x14ac:dyDescent="0.2">
      <c r="A329" s="104"/>
    </row>
    <row r="330" spans="1:1" x14ac:dyDescent="0.2">
      <c r="A330" s="104"/>
    </row>
    <row r="331" spans="1:1" x14ac:dyDescent="0.2">
      <c r="A331" s="104"/>
    </row>
    <row r="332" spans="1:1" x14ac:dyDescent="0.2">
      <c r="A332" s="104"/>
    </row>
    <row r="333" spans="1:1" x14ac:dyDescent="0.2">
      <c r="A333" s="104"/>
    </row>
    <row r="334" spans="1:1" x14ac:dyDescent="0.2">
      <c r="A334" s="104"/>
    </row>
    <row r="335" spans="1:1" x14ac:dyDescent="0.2">
      <c r="A335" s="104"/>
    </row>
    <row r="336" spans="1:1" x14ac:dyDescent="0.2">
      <c r="A336" s="104"/>
    </row>
    <row r="337" spans="1:1" x14ac:dyDescent="0.2">
      <c r="A337" s="104"/>
    </row>
    <row r="338" spans="1:1" x14ac:dyDescent="0.2">
      <c r="A338" s="104"/>
    </row>
    <row r="339" spans="1:1" x14ac:dyDescent="0.2">
      <c r="A339" s="104"/>
    </row>
    <row r="340" spans="1:1" x14ac:dyDescent="0.2">
      <c r="A340" s="104"/>
    </row>
    <row r="341" spans="1:1" x14ac:dyDescent="0.2">
      <c r="A341" s="104"/>
    </row>
    <row r="342" spans="1:1" x14ac:dyDescent="0.2">
      <c r="A342" s="104"/>
    </row>
    <row r="343" spans="1:1" x14ac:dyDescent="0.2">
      <c r="A343" s="104"/>
    </row>
    <row r="344" spans="1:1" x14ac:dyDescent="0.2">
      <c r="A344" s="104"/>
    </row>
    <row r="345" spans="1:1" x14ac:dyDescent="0.2">
      <c r="A345" s="104"/>
    </row>
    <row r="346" spans="1:1" x14ac:dyDescent="0.2">
      <c r="A346" s="104"/>
    </row>
    <row r="347" spans="1:1" x14ac:dyDescent="0.2">
      <c r="A347" s="104"/>
    </row>
    <row r="348" spans="1:1" x14ac:dyDescent="0.2">
      <c r="A348" s="104"/>
    </row>
    <row r="349" spans="1:1" x14ac:dyDescent="0.2">
      <c r="A349" s="104"/>
    </row>
    <row r="350" spans="1:1" x14ac:dyDescent="0.2">
      <c r="A350" s="104"/>
    </row>
    <row r="351" spans="1:1" x14ac:dyDescent="0.2">
      <c r="A351" s="104"/>
    </row>
    <row r="352" spans="1:1" x14ac:dyDescent="0.2">
      <c r="A352" s="104"/>
    </row>
    <row r="353" spans="1:1" x14ac:dyDescent="0.2">
      <c r="A353" s="104"/>
    </row>
    <row r="354" spans="1:1" x14ac:dyDescent="0.2">
      <c r="A354" s="104"/>
    </row>
    <row r="355" spans="1:1" x14ac:dyDescent="0.2">
      <c r="A355" s="104"/>
    </row>
    <row r="356" spans="1:1" x14ac:dyDescent="0.2">
      <c r="A356" s="104"/>
    </row>
    <row r="357" spans="1:1" x14ac:dyDescent="0.2">
      <c r="A357" s="104"/>
    </row>
    <row r="358" spans="1:1" x14ac:dyDescent="0.2">
      <c r="A358" s="104"/>
    </row>
    <row r="359" spans="1:1" x14ac:dyDescent="0.2">
      <c r="A359" s="104"/>
    </row>
    <row r="360" spans="1:1" x14ac:dyDescent="0.2">
      <c r="A360" s="104"/>
    </row>
    <row r="361" spans="1:1" x14ac:dyDescent="0.2">
      <c r="A361" s="104"/>
    </row>
    <row r="362" spans="1:1" x14ac:dyDescent="0.2">
      <c r="A362" s="104"/>
    </row>
    <row r="363" spans="1:1" x14ac:dyDescent="0.2">
      <c r="A363" s="104"/>
    </row>
    <row r="364" spans="1:1" x14ac:dyDescent="0.2">
      <c r="A364" s="104"/>
    </row>
    <row r="365" spans="1:1" x14ac:dyDescent="0.2">
      <c r="A365" s="104"/>
    </row>
    <row r="366" spans="1:1" x14ac:dyDescent="0.2">
      <c r="A366" s="104"/>
    </row>
    <row r="367" spans="1:1" x14ac:dyDescent="0.2">
      <c r="A367" s="104"/>
    </row>
    <row r="368" spans="1:1" x14ac:dyDescent="0.2">
      <c r="A368" s="104"/>
    </row>
    <row r="369" spans="1:1" x14ac:dyDescent="0.2">
      <c r="A369" s="104"/>
    </row>
    <row r="370" spans="1:1" x14ac:dyDescent="0.2">
      <c r="A370" s="104"/>
    </row>
    <row r="371" spans="1:1" x14ac:dyDescent="0.2">
      <c r="A371" s="104"/>
    </row>
    <row r="372" spans="1:1" x14ac:dyDescent="0.2">
      <c r="A372" s="104"/>
    </row>
    <row r="373" spans="1:1" x14ac:dyDescent="0.2">
      <c r="A373" s="104"/>
    </row>
    <row r="374" spans="1:1" x14ac:dyDescent="0.2">
      <c r="A374" s="104"/>
    </row>
    <row r="375" spans="1:1" x14ac:dyDescent="0.2">
      <c r="A375" s="104"/>
    </row>
    <row r="376" spans="1:1" x14ac:dyDescent="0.2">
      <c r="A376" s="104"/>
    </row>
    <row r="377" spans="1:1" x14ac:dyDescent="0.2">
      <c r="A377" s="104"/>
    </row>
    <row r="378" spans="1:1" x14ac:dyDescent="0.2">
      <c r="A378" s="104"/>
    </row>
    <row r="379" spans="1:1" x14ac:dyDescent="0.2">
      <c r="A379" s="104"/>
    </row>
    <row r="380" spans="1:1" x14ac:dyDescent="0.2">
      <c r="A380" s="104"/>
    </row>
    <row r="381" spans="1:1" x14ac:dyDescent="0.2">
      <c r="A381" s="104"/>
    </row>
    <row r="382" spans="1:1" x14ac:dyDescent="0.2">
      <c r="A382" s="104"/>
    </row>
    <row r="383" spans="1:1" x14ac:dyDescent="0.2">
      <c r="A383" s="104"/>
    </row>
    <row r="384" spans="1:1" x14ac:dyDescent="0.2">
      <c r="A384" s="104"/>
    </row>
    <row r="385" spans="1:1" x14ac:dyDescent="0.2">
      <c r="A385" s="104"/>
    </row>
    <row r="386" spans="1:1" x14ac:dyDescent="0.2">
      <c r="A386" s="104"/>
    </row>
    <row r="387" spans="1:1" x14ac:dyDescent="0.2">
      <c r="A387" s="104"/>
    </row>
    <row r="388" spans="1:1" x14ac:dyDescent="0.2">
      <c r="A388" s="104"/>
    </row>
    <row r="389" spans="1:1" x14ac:dyDescent="0.2">
      <c r="A389" s="104"/>
    </row>
    <row r="390" spans="1:1" x14ac:dyDescent="0.2">
      <c r="A390" s="104"/>
    </row>
    <row r="391" spans="1:1" x14ac:dyDescent="0.2">
      <c r="A391" s="104"/>
    </row>
    <row r="392" spans="1:1" x14ac:dyDescent="0.2">
      <c r="A392" s="104"/>
    </row>
    <row r="393" spans="1:1" x14ac:dyDescent="0.2">
      <c r="A393" s="104"/>
    </row>
    <row r="394" spans="1:1" x14ac:dyDescent="0.2">
      <c r="A394" s="104"/>
    </row>
    <row r="395" spans="1:1" x14ac:dyDescent="0.2">
      <c r="A395" s="104"/>
    </row>
    <row r="396" spans="1:1" x14ac:dyDescent="0.2">
      <c r="A396" s="104"/>
    </row>
    <row r="397" spans="1:1" x14ac:dyDescent="0.2">
      <c r="A397" s="104"/>
    </row>
    <row r="398" spans="1:1" x14ac:dyDescent="0.2">
      <c r="A398" s="104"/>
    </row>
    <row r="399" spans="1:1" x14ac:dyDescent="0.2">
      <c r="A399" s="104"/>
    </row>
    <row r="400" spans="1:1" x14ac:dyDescent="0.2">
      <c r="A400" s="104"/>
    </row>
    <row r="401" spans="1:1" x14ac:dyDescent="0.2">
      <c r="A401" s="104"/>
    </row>
    <row r="402" spans="1:1" x14ac:dyDescent="0.2">
      <c r="A402" s="104"/>
    </row>
    <row r="403" spans="1:1" x14ac:dyDescent="0.2">
      <c r="A403" s="104"/>
    </row>
    <row r="404" spans="1:1" x14ac:dyDescent="0.2">
      <c r="A404" s="104"/>
    </row>
    <row r="405" spans="1:1" x14ac:dyDescent="0.2">
      <c r="A405" s="104"/>
    </row>
  </sheetData>
  <autoFilter ref="P1:P405" xr:uid="{08B7D9CA-0C7D-4F4A-B790-BDE1C5639355}"/>
  <mergeCells count="15">
    <mergeCell ref="H2:J2"/>
    <mergeCell ref="K2:K3"/>
    <mergeCell ref="O2:O3"/>
    <mergeCell ref="P2:P3"/>
    <mergeCell ref="N2:N3"/>
    <mergeCell ref="M2:M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conditionalFormatting sqref="B10:B1048576 B1:B3">
    <cfRule type="duplicateValues" dxfId="47" priority="8"/>
  </conditionalFormatting>
  <conditionalFormatting sqref="B5:B6 B8:B9">
    <cfRule type="duplicateValues" dxfId="46" priority="3"/>
  </conditionalFormatting>
  <conditionalFormatting sqref="B7 B4">
    <cfRule type="duplicateValues" dxfId="45" priority="2"/>
  </conditionalFormatting>
  <conditionalFormatting sqref="P12:P14">
    <cfRule type="duplicateValues" dxfId="44" priority="1"/>
  </conditionalFormatting>
  <printOptions horizontalCentered="1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"/>
  <sheetViews>
    <sheetView zoomScale="70" zoomScaleNormal="70" zoomScaleSheetLayoutView="85" workbookViewId="0">
      <selection activeCell="D13" sqref="D13"/>
    </sheetView>
  </sheetViews>
  <sheetFormatPr defaultRowHeight="14.25" x14ac:dyDescent="0.2"/>
  <cols>
    <col min="1" max="1" width="5.75" style="108" customWidth="1"/>
    <col min="2" max="2" width="21.75" style="130" customWidth="1"/>
    <col min="3" max="3" width="6.25" style="108" customWidth="1"/>
    <col min="4" max="4" width="51.375" style="130" bestFit="1" customWidth="1"/>
    <col min="5" max="5" width="8.875" style="108" customWidth="1"/>
    <col min="6" max="6" width="10" style="108" bestFit="1" customWidth="1"/>
    <col min="7" max="7" width="8.375" style="133" customWidth="1"/>
    <col min="8" max="8" width="9.375" style="108" customWidth="1"/>
    <col min="9" max="9" width="10" style="108" customWidth="1"/>
    <col min="10" max="10" width="9.375" style="108" customWidth="1"/>
    <col min="11" max="11" width="10.125" style="108" customWidth="1"/>
    <col min="12" max="12" width="13.375" style="108" customWidth="1"/>
    <col min="13" max="13" width="9.5" style="104" customWidth="1"/>
    <col min="14" max="14" width="8.75" style="104" customWidth="1"/>
    <col min="15" max="15" width="9" style="104"/>
    <col min="16" max="16" width="9" style="110"/>
    <col min="17" max="16384" width="9" style="104"/>
  </cols>
  <sheetData>
    <row r="1" spans="1:16" ht="21.95" customHeight="1" x14ac:dyDescent="0.2">
      <c r="A1" s="102" t="s">
        <v>100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s="129" customFormat="1" ht="17.2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  <c r="P2" s="131" t="s">
        <v>51</v>
      </c>
    </row>
    <row r="3" spans="1:16" s="129" customFormat="1" ht="37.5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  <c r="P3" s="131"/>
    </row>
    <row r="4" spans="1:16" s="105" customFormat="1" ht="72.75" customHeight="1" x14ac:dyDescent="0.2">
      <c r="A4" s="44">
        <v>1</v>
      </c>
      <c r="B4" s="47" t="s">
        <v>323</v>
      </c>
      <c r="C4" s="44" t="s">
        <v>10</v>
      </c>
      <c r="D4" s="47" t="s">
        <v>678</v>
      </c>
      <c r="E4" s="44" t="s">
        <v>106</v>
      </c>
      <c r="F4" s="44" t="s">
        <v>12</v>
      </c>
      <c r="G4" s="44">
        <v>2000</v>
      </c>
      <c r="H4" s="44">
        <f>IF(G4&gt;450,450,G4*0.6)</f>
        <v>450</v>
      </c>
      <c r="I4" s="44">
        <v>0</v>
      </c>
      <c r="J4" s="44">
        <f>G4-H4-I4</f>
        <v>1550</v>
      </c>
      <c r="K4" s="44">
        <f>G4</f>
        <v>2000</v>
      </c>
      <c r="L4" s="47" t="s">
        <v>325</v>
      </c>
      <c r="M4" s="36" t="s">
        <v>26</v>
      </c>
      <c r="N4" s="36" t="s">
        <v>40</v>
      </c>
      <c r="O4" s="41" t="s">
        <v>387</v>
      </c>
      <c r="P4" s="132" t="s">
        <v>222</v>
      </c>
    </row>
    <row r="5" spans="1:16" s="105" customFormat="1" ht="65.099999999999994" customHeight="1" x14ac:dyDescent="0.2">
      <c r="A5" s="44">
        <v>2</v>
      </c>
      <c r="B5" s="47" t="s">
        <v>326</v>
      </c>
      <c r="C5" s="44" t="s">
        <v>10</v>
      </c>
      <c r="D5" s="47" t="s">
        <v>679</v>
      </c>
      <c r="E5" s="44" t="s">
        <v>106</v>
      </c>
      <c r="F5" s="44" t="s">
        <v>12</v>
      </c>
      <c r="G5" s="44">
        <v>3600</v>
      </c>
      <c r="H5" s="44">
        <f t="shared" ref="H5:H26" si="0">IF(G5&gt;450,450,G5*0.6)</f>
        <v>450</v>
      </c>
      <c r="I5" s="44">
        <v>0</v>
      </c>
      <c r="J5" s="44">
        <f t="shared" ref="J5:J26" si="1">G5-H5-I5</f>
        <v>3150</v>
      </c>
      <c r="K5" s="44">
        <f t="shared" ref="K5:K9" si="2">G5</f>
        <v>3600</v>
      </c>
      <c r="L5" s="47" t="s">
        <v>374</v>
      </c>
      <c r="M5" s="36" t="s">
        <v>26</v>
      </c>
      <c r="N5" s="36" t="s">
        <v>40</v>
      </c>
      <c r="O5" s="41" t="s">
        <v>387</v>
      </c>
      <c r="P5" s="132" t="s">
        <v>223</v>
      </c>
    </row>
    <row r="6" spans="1:16" s="105" customFormat="1" ht="65.099999999999994" customHeight="1" x14ac:dyDescent="0.2">
      <c r="A6" s="44">
        <v>3</v>
      </c>
      <c r="B6" s="47" t="s">
        <v>680</v>
      </c>
      <c r="C6" s="44" t="s">
        <v>10</v>
      </c>
      <c r="D6" s="47" t="s">
        <v>681</v>
      </c>
      <c r="E6" s="44" t="s">
        <v>106</v>
      </c>
      <c r="F6" s="44" t="s">
        <v>12</v>
      </c>
      <c r="G6" s="44">
        <v>7282.8</v>
      </c>
      <c r="H6" s="44">
        <f t="shared" si="0"/>
        <v>450</v>
      </c>
      <c r="I6" s="44">
        <v>0</v>
      </c>
      <c r="J6" s="44">
        <f t="shared" si="1"/>
        <v>6832.8</v>
      </c>
      <c r="K6" s="44">
        <f t="shared" si="2"/>
        <v>7282.8</v>
      </c>
      <c r="L6" s="47" t="s">
        <v>327</v>
      </c>
      <c r="M6" s="36" t="s">
        <v>26</v>
      </c>
      <c r="N6" s="36" t="s">
        <v>40</v>
      </c>
      <c r="O6" s="41" t="s">
        <v>207</v>
      </c>
      <c r="P6" s="132" t="s">
        <v>224</v>
      </c>
    </row>
    <row r="7" spans="1:16" s="105" customFormat="1" ht="65.099999999999994" customHeight="1" x14ac:dyDescent="0.2">
      <c r="A7" s="44">
        <v>4</v>
      </c>
      <c r="B7" s="47" t="s">
        <v>682</v>
      </c>
      <c r="C7" s="44" t="s">
        <v>10</v>
      </c>
      <c r="D7" s="47" t="s">
        <v>683</v>
      </c>
      <c r="E7" s="44" t="s">
        <v>106</v>
      </c>
      <c r="F7" s="44" t="s">
        <v>12</v>
      </c>
      <c r="G7" s="44">
        <v>4644</v>
      </c>
      <c r="H7" s="44">
        <f t="shared" si="0"/>
        <v>450</v>
      </c>
      <c r="I7" s="44">
        <v>0</v>
      </c>
      <c r="J7" s="44">
        <f t="shared" si="1"/>
        <v>4194</v>
      </c>
      <c r="K7" s="44">
        <f t="shared" si="2"/>
        <v>4644</v>
      </c>
      <c r="L7" s="47" t="s">
        <v>328</v>
      </c>
      <c r="M7" s="36" t="s">
        <v>26</v>
      </c>
      <c r="N7" s="36" t="s">
        <v>40</v>
      </c>
      <c r="O7" s="41" t="s">
        <v>388</v>
      </c>
      <c r="P7" s="132" t="s">
        <v>225</v>
      </c>
    </row>
    <row r="8" spans="1:16" s="105" customFormat="1" ht="65.099999999999994" customHeight="1" x14ac:dyDescent="0.2">
      <c r="A8" s="44">
        <v>5</v>
      </c>
      <c r="B8" s="47" t="s">
        <v>329</v>
      </c>
      <c r="C8" s="44" t="s">
        <v>10</v>
      </c>
      <c r="D8" s="47" t="s">
        <v>684</v>
      </c>
      <c r="E8" s="44" t="s">
        <v>106</v>
      </c>
      <c r="F8" s="44" t="s">
        <v>12</v>
      </c>
      <c r="G8" s="44">
        <v>1876.8</v>
      </c>
      <c r="H8" s="44">
        <f t="shared" si="0"/>
        <v>450</v>
      </c>
      <c r="I8" s="44">
        <v>0</v>
      </c>
      <c r="J8" s="44">
        <f t="shared" si="1"/>
        <v>1426.8</v>
      </c>
      <c r="K8" s="44">
        <f t="shared" si="2"/>
        <v>1876.8</v>
      </c>
      <c r="L8" s="47" t="s">
        <v>375</v>
      </c>
      <c r="M8" s="36" t="s">
        <v>26</v>
      </c>
      <c r="N8" s="36" t="s">
        <v>40</v>
      </c>
      <c r="O8" s="41" t="s">
        <v>389</v>
      </c>
      <c r="P8" s="41" t="s">
        <v>226</v>
      </c>
    </row>
    <row r="9" spans="1:16" s="105" customFormat="1" ht="65.099999999999994" customHeight="1" x14ac:dyDescent="0.2">
      <c r="A9" s="44">
        <v>6</v>
      </c>
      <c r="B9" s="47" t="s">
        <v>332</v>
      </c>
      <c r="C9" s="44" t="s">
        <v>10</v>
      </c>
      <c r="D9" s="47" t="s">
        <v>685</v>
      </c>
      <c r="E9" s="44" t="s">
        <v>106</v>
      </c>
      <c r="F9" s="44" t="s">
        <v>12</v>
      </c>
      <c r="G9" s="44">
        <v>4814.3999999999996</v>
      </c>
      <c r="H9" s="44">
        <f t="shared" si="0"/>
        <v>450</v>
      </c>
      <c r="I9" s="44">
        <v>0</v>
      </c>
      <c r="J9" s="44">
        <f t="shared" si="1"/>
        <v>4364.3999999999996</v>
      </c>
      <c r="K9" s="44">
        <f t="shared" si="2"/>
        <v>4814.3999999999996</v>
      </c>
      <c r="L9" s="47" t="s">
        <v>382</v>
      </c>
      <c r="M9" s="36" t="s">
        <v>26</v>
      </c>
      <c r="N9" s="36" t="s">
        <v>40</v>
      </c>
      <c r="O9" s="41" t="s">
        <v>390</v>
      </c>
      <c r="P9" s="41" t="s">
        <v>228</v>
      </c>
    </row>
    <row r="10" spans="1:16" s="126" customFormat="1" ht="65.099999999999994" customHeight="1" x14ac:dyDescent="0.2">
      <c r="A10" s="48">
        <v>7</v>
      </c>
      <c r="B10" s="49" t="s">
        <v>686</v>
      </c>
      <c r="C10" s="48" t="s">
        <v>10</v>
      </c>
      <c r="D10" s="49" t="s">
        <v>687</v>
      </c>
      <c r="E10" s="48" t="s">
        <v>106</v>
      </c>
      <c r="F10" s="48" t="s">
        <v>295</v>
      </c>
      <c r="G10" s="48">
        <v>3186</v>
      </c>
      <c r="H10" s="48">
        <f t="shared" si="0"/>
        <v>450</v>
      </c>
      <c r="I10" s="48">
        <v>0</v>
      </c>
      <c r="J10" s="48">
        <f t="shared" si="1"/>
        <v>2736</v>
      </c>
      <c r="K10" s="48"/>
      <c r="L10" s="49" t="s">
        <v>333</v>
      </c>
      <c r="M10" s="41" t="s">
        <v>331</v>
      </c>
      <c r="N10" s="41" t="s">
        <v>40</v>
      </c>
      <c r="O10" s="41" t="s">
        <v>207</v>
      </c>
      <c r="P10" s="41" t="s">
        <v>229</v>
      </c>
    </row>
    <row r="11" spans="1:16" s="126" customFormat="1" ht="65.099999999999994" customHeight="1" x14ac:dyDescent="0.2">
      <c r="A11" s="48">
        <v>8</v>
      </c>
      <c r="B11" s="49" t="s">
        <v>688</v>
      </c>
      <c r="C11" s="48" t="s">
        <v>10</v>
      </c>
      <c r="D11" s="49" t="s">
        <v>689</v>
      </c>
      <c r="E11" s="48" t="s">
        <v>106</v>
      </c>
      <c r="F11" s="48" t="s">
        <v>295</v>
      </c>
      <c r="G11" s="48">
        <v>3616.7999999999997</v>
      </c>
      <c r="H11" s="48">
        <f t="shared" si="0"/>
        <v>450</v>
      </c>
      <c r="I11" s="48">
        <v>0</v>
      </c>
      <c r="J11" s="48">
        <f t="shared" si="1"/>
        <v>3166.7999999999997</v>
      </c>
      <c r="K11" s="48"/>
      <c r="L11" s="49" t="s">
        <v>382</v>
      </c>
      <c r="M11" s="41" t="s">
        <v>331</v>
      </c>
      <c r="N11" s="41" t="s">
        <v>40</v>
      </c>
      <c r="O11" s="41" t="s">
        <v>207</v>
      </c>
      <c r="P11" s="41" t="s">
        <v>230</v>
      </c>
    </row>
    <row r="12" spans="1:16" s="126" customFormat="1" ht="65.099999999999994" customHeight="1" x14ac:dyDescent="0.2">
      <c r="A12" s="48">
        <v>9</v>
      </c>
      <c r="B12" s="49" t="s">
        <v>690</v>
      </c>
      <c r="C12" s="48" t="s">
        <v>10</v>
      </c>
      <c r="D12" s="49" t="s">
        <v>691</v>
      </c>
      <c r="E12" s="48" t="s">
        <v>106</v>
      </c>
      <c r="F12" s="48" t="s">
        <v>295</v>
      </c>
      <c r="G12" s="48">
        <v>1968.75</v>
      </c>
      <c r="H12" s="48">
        <f t="shared" si="0"/>
        <v>450</v>
      </c>
      <c r="I12" s="48">
        <v>0</v>
      </c>
      <c r="J12" s="48">
        <f t="shared" si="1"/>
        <v>1518.75</v>
      </c>
      <c r="K12" s="48"/>
      <c r="L12" s="49" t="s">
        <v>367</v>
      </c>
      <c r="M12" s="41" t="s">
        <v>331</v>
      </c>
      <c r="N12" s="41" t="s">
        <v>40</v>
      </c>
      <c r="O12" s="41" t="s">
        <v>387</v>
      </c>
      <c r="P12" s="41" t="s">
        <v>368</v>
      </c>
    </row>
    <row r="13" spans="1:16" s="126" customFormat="1" ht="65.099999999999994" customHeight="1" x14ac:dyDescent="0.2">
      <c r="A13" s="48">
        <v>10</v>
      </c>
      <c r="B13" s="49" t="s">
        <v>218</v>
      </c>
      <c r="C13" s="48" t="s">
        <v>10</v>
      </c>
      <c r="D13" s="49" t="s">
        <v>905</v>
      </c>
      <c r="E13" s="48" t="s">
        <v>106</v>
      </c>
      <c r="F13" s="48" t="s">
        <v>295</v>
      </c>
      <c r="G13" s="48">
        <v>1200</v>
      </c>
      <c r="H13" s="48">
        <f t="shared" si="0"/>
        <v>450</v>
      </c>
      <c r="I13" s="48">
        <v>0</v>
      </c>
      <c r="J13" s="48">
        <f t="shared" si="1"/>
        <v>750</v>
      </c>
      <c r="K13" s="48"/>
      <c r="L13" s="49" t="s">
        <v>336</v>
      </c>
      <c r="M13" s="41" t="s">
        <v>331</v>
      </c>
      <c r="N13" s="41" t="s">
        <v>40</v>
      </c>
      <c r="O13" s="41" t="s">
        <v>385</v>
      </c>
      <c r="P13" s="41" t="s">
        <v>337</v>
      </c>
    </row>
    <row r="14" spans="1:16" s="126" customFormat="1" ht="65.099999999999994" customHeight="1" x14ac:dyDescent="0.2">
      <c r="A14" s="48">
        <v>11</v>
      </c>
      <c r="B14" s="49" t="s">
        <v>692</v>
      </c>
      <c r="C14" s="48" t="s">
        <v>10</v>
      </c>
      <c r="D14" s="49" t="s">
        <v>693</v>
      </c>
      <c r="E14" s="48" t="s">
        <v>106</v>
      </c>
      <c r="F14" s="48" t="s">
        <v>295</v>
      </c>
      <c r="G14" s="48">
        <v>3656.25</v>
      </c>
      <c r="H14" s="48">
        <f t="shared" si="0"/>
        <v>450</v>
      </c>
      <c r="I14" s="48">
        <v>0</v>
      </c>
      <c r="J14" s="48">
        <f t="shared" si="1"/>
        <v>3206.25</v>
      </c>
      <c r="K14" s="48"/>
      <c r="L14" s="49" t="s">
        <v>340</v>
      </c>
      <c r="M14" s="41" t="s">
        <v>331</v>
      </c>
      <c r="N14" s="41" t="s">
        <v>40</v>
      </c>
      <c r="O14" s="41" t="s">
        <v>391</v>
      </c>
      <c r="P14" s="41" t="s">
        <v>341</v>
      </c>
    </row>
    <row r="15" spans="1:16" s="126" customFormat="1" ht="65.099999999999994" customHeight="1" x14ac:dyDescent="0.2">
      <c r="A15" s="48">
        <v>12</v>
      </c>
      <c r="B15" s="49" t="s">
        <v>694</v>
      </c>
      <c r="C15" s="48" t="s">
        <v>10</v>
      </c>
      <c r="D15" s="49" t="s">
        <v>906</v>
      </c>
      <c r="E15" s="48" t="s">
        <v>106</v>
      </c>
      <c r="F15" s="48" t="s">
        <v>295</v>
      </c>
      <c r="G15" s="48">
        <v>6187.5</v>
      </c>
      <c r="H15" s="48">
        <f t="shared" si="0"/>
        <v>450</v>
      </c>
      <c r="I15" s="48">
        <v>0</v>
      </c>
      <c r="J15" s="48">
        <f t="shared" si="1"/>
        <v>5737.5</v>
      </c>
      <c r="K15" s="48"/>
      <c r="L15" s="49" t="s">
        <v>343</v>
      </c>
      <c r="M15" s="41" t="s">
        <v>331</v>
      </c>
      <c r="N15" s="41" t="s">
        <v>40</v>
      </c>
      <c r="O15" s="41" t="s">
        <v>387</v>
      </c>
      <c r="P15" s="41" t="s">
        <v>342</v>
      </c>
    </row>
    <row r="16" spans="1:16" s="126" customFormat="1" ht="65.099999999999994" customHeight="1" x14ac:dyDescent="0.2">
      <c r="A16" s="48">
        <v>13</v>
      </c>
      <c r="B16" s="49" t="s">
        <v>219</v>
      </c>
      <c r="C16" s="48" t="s">
        <v>10</v>
      </c>
      <c r="D16" s="49" t="s">
        <v>695</v>
      </c>
      <c r="E16" s="48" t="s">
        <v>106</v>
      </c>
      <c r="F16" s="48" t="s">
        <v>295</v>
      </c>
      <c r="G16" s="48">
        <v>7481.25</v>
      </c>
      <c r="H16" s="48">
        <f t="shared" si="0"/>
        <v>450</v>
      </c>
      <c r="I16" s="48">
        <v>0</v>
      </c>
      <c r="J16" s="48">
        <f t="shared" si="1"/>
        <v>7031.25</v>
      </c>
      <c r="K16" s="48"/>
      <c r="L16" s="49" t="s">
        <v>344</v>
      </c>
      <c r="M16" s="41" t="s">
        <v>331</v>
      </c>
      <c r="N16" s="41" t="s">
        <v>40</v>
      </c>
      <c r="O16" s="41" t="s">
        <v>391</v>
      </c>
      <c r="P16" s="41" t="s">
        <v>345</v>
      </c>
    </row>
    <row r="17" spans="1:16" s="126" customFormat="1" ht="51" customHeight="1" x14ac:dyDescent="0.2">
      <c r="A17" s="48">
        <v>14</v>
      </c>
      <c r="B17" s="49" t="s">
        <v>696</v>
      </c>
      <c r="C17" s="48" t="s">
        <v>10</v>
      </c>
      <c r="D17" s="49" t="s">
        <v>697</v>
      </c>
      <c r="E17" s="48" t="s">
        <v>106</v>
      </c>
      <c r="F17" s="48" t="s">
        <v>295</v>
      </c>
      <c r="G17" s="48">
        <v>3318.75</v>
      </c>
      <c r="H17" s="48">
        <f t="shared" si="0"/>
        <v>450</v>
      </c>
      <c r="I17" s="48">
        <v>0</v>
      </c>
      <c r="J17" s="48">
        <f t="shared" si="1"/>
        <v>2868.75</v>
      </c>
      <c r="K17" s="48"/>
      <c r="L17" s="49" t="s">
        <v>347</v>
      </c>
      <c r="M17" s="41" t="s">
        <v>331</v>
      </c>
      <c r="N17" s="41" t="s">
        <v>40</v>
      </c>
      <c r="O17" s="41" t="s">
        <v>387</v>
      </c>
      <c r="P17" s="41" t="s">
        <v>346</v>
      </c>
    </row>
    <row r="18" spans="1:16" s="124" customFormat="1" ht="51" customHeight="1" x14ac:dyDescent="0.2">
      <c r="A18" s="48">
        <v>15</v>
      </c>
      <c r="B18" s="49" t="s">
        <v>698</v>
      </c>
      <c r="C18" s="48" t="s">
        <v>10</v>
      </c>
      <c r="D18" s="49" t="s">
        <v>699</v>
      </c>
      <c r="E18" s="48" t="s">
        <v>106</v>
      </c>
      <c r="F18" s="48" t="s">
        <v>295</v>
      </c>
      <c r="G18" s="48">
        <v>6187.5</v>
      </c>
      <c r="H18" s="48">
        <f t="shared" si="0"/>
        <v>450</v>
      </c>
      <c r="I18" s="48">
        <v>0</v>
      </c>
      <c r="J18" s="48">
        <f t="shared" si="1"/>
        <v>5737.5</v>
      </c>
      <c r="K18" s="48"/>
      <c r="L18" s="49" t="s">
        <v>348</v>
      </c>
      <c r="M18" s="41" t="s">
        <v>331</v>
      </c>
      <c r="N18" s="41" t="s">
        <v>40</v>
      </c>
      <c r="O18" s="41" t="s">
        <v>387</v>
      </c>
      <c r="P18" s="41" t="s">
        <v>233</v>
      </c>
    </row>
    <row r="19" spans="1:16" s="124" customFormat="1" ht="51" customHeight="1" x14ac:dyDescent="0.2">
      <c r="A19" s="48">
        <v>16</v>
      </c>
      <c r="B19" s="49" t="s">
        <v>349</v>
      </c>
      <c r="C19" s="48" t="s">
        <v>10</v>
      </c>
      <c r="D19" s="49" t="s">
        <v>700</v>
      </c>
      <c r="E19" s="48" t="s">
        <v>106</v>
      </c>
      <c r="F19" s="48" t="s">
        <v>295</v>
      </c>
      <c r="G19" s="48">
        <v>3825</v>
      </c>
      <c r="H19" s="48">
        <f t="shared" si="0"/>
        <v>450</v>
      </c>
      <c r="I19" s="48">
        <v>0</v>
      </c>
      <c r="J19" s="48">
        <f t="shared" si="1"/>
        <v>3375</v>
      </c>
      <c r="K19" s="48"/>
      <c r="L19" s="49" t="s">
        <v>350</v>
      </c>
      <c r="M19" s="41" t="s">
        <v>331</v>
      </c>
      <c r="N19" s="41" t="s">
        <v>40</v>
      </c>
      <c r="O19" s="41" t="s">
        <v>391</v>
      </c>
      <c r="P19" s="41" t="s">
        <v>234</v>
      </c>
    </row>
    <row r="20" spans="1:16" s="124" customFormat="1" ht="51" customHeight="1" x14ac:dyDescent="0.2">
      <c r="A20" s="48">
        <v>17</v>
      </c>
      <c r="B20" s="49" t="s">
        <v>220</v>
      </c>
      <c r="C20" s="48" t="s">
        <v>10</v>
      </c>
      <c r="D20" s="49" t="s">
        <v>701</v>
      </c>
      <c r="E20" s="48" t="s">
        <v>106</v>
      </c>
      <c r="F20" s="48" t="s">
        <v>295</v>
      </c>
      <c r="G20" s="48">
        <v>8662.5</v>
      </c>
      <c r="H20" s="48">
        <f t="shared" si="0"/>
        <v>450</v>
      </c>
      <c r="I20" s="48">
        <v>0</v>
      </c>
      <c r="J20" s="48">
        <f t="shared" si="1"/>
        <v>8212.5</v>
      </c>
      <c r="K20" s="48"/>
      <c r="L20" s="49" t="s">
        <v>352</v>
      </c>
      <c r="M20" s="41" t="s">
        <v>331</v>
      </c>
      <c r="N20" s="41" t="s">
        <v>40</v>
      </c>
      <c r="O20" s="41" t="s">
        <v>392</v>
      </c>
      <c r="P20" s="41" t="s">
        <v>351</v>
      </c>
    </row>
    <row r="21" spans="1:16" s="124" customFormat="1" ht="51" customHeight="1" x14ac:dyDescent="0.2">
      <c r="A21" s="48">
        <v>18</v>
      </c>
      <c r="B21" s="49" t="s">
        <v>702</v>
      </c>
      <c r="C21" s="48" t="s">
        <v>10</v>
      </c>
      <c r="D21" s="49" t="s">
        <v>703</v>
      </c>
      <c r="E21" s="48" t="s">
        <v>106</v>
      </c>
      <c r="F21" s="48" t="s">
        <v>295</v>
      </c>
      <c r="G21" s="48">
        <v>4331.25</v>
      </c>
      <c r="H21" s="48">
        <f t="shared" si="0"/>
        <v>450</v>
      </c>
      <c r="I21" s="48">
        <v>0</v>
      </c>
      <c r="J21" s="48">
        <f t="shared" si="1"/>
        <v>3881.25</v>
      </c>
      <c r="K21" s="48"/>
      <c r="L21" s="49" t="s">
        <v>353</v>
      </c>
      <c r="M21" s="41" t="s">
        <v>331</v>
      </c>
      <c r="N21" s="41" t="s">
        <v>40</v>
      </c>
      <c r="O21" s="41" t="s">
        <v>387</v>
      </c>
      <c r="P21" s="41" t="s">
        <v>235</v>
      </c>
    </row>
    <row r="22" spans="1:16" s="124" customFormat="1" ht="51" customHeight="1" x14ac:dyDescent="0.2">
      <c r="A22" s="48">
        <v>19</v>
      </c>
      <c r="B22" s="49" t="s">
        <v>704</v>
      </c>
      <c r="C22" s="48" t="s">
        <v>10</v>
      </c>
      <c r="D22" s="49" t="s">
        <v>705</v>
      </c>
      <c r="E22" s="48" t="s">
        <v>106</v>
      </c>
      <c r="F22" s="48" t="s">
        <v>295</v>
      </c>
      <c r="G22" s="48">
        <v>1631.25</v>
      </c>
      <c r="H22" s="48">
        <f t="shared" si="0"/>
        <v>450</v>
      </c>
      <c r="I22" s="48">
        <v>0</v>
      </c>
      <c r="J22" s="48">
        <f t="shared" si="1"/>
        <v>1181.25</v>
      </c>
      <c r="K22" s="48"/>
      <c r="L22" s="49" t="s">
        <v>355</v>
      </c>
      <c r="M22" s="41" t="s">
        <v>331</v>
      </c>
      <c r="N22" s="41" t="s">
        <v>40</v>
      </c>
      <c r="O22" s="41" t="s">
        <v>387</v>
      </c>
      <c r="P22" s="41" t="s">
        <v>236</v>
      </c>
    </row>
    <row r="23" spans="1:16" s="124" customFormat="1" ht="51" customHeight="1" x14ac:dyDescent="0.2">
      <c r="A23" s="48">
        <v>20</v>
      </c>
      <c r="B23" s="49" t="s">
        <v>358</v>
      </c>
      <c r="C23" s="48" t="s">
        <v>10</v>
      </c>
      <c r="D23" s="49" t="s">
        <v>706</v>
      </c>
      <c r="E23" s="48" t="s">
        <v>106</v>
      </c>
      <c r="F23" s="48" t="s">
        <v>295</v>
      </c>
      <c r="G23" s="48">
        <v>2137.5</v>
      </c>
      <c r="H23" s="48">
        <f t="shared" si="0"/>
        <v>450</v>
      </c>
      <c r="I23" s="48">
        <v>0</v>
      </c>
      <c r="J23" s="48">
        <f t="shared" si="1"/>
        <v>1687.5</v>
      </c>
      <c r="K23" s="48"/>
      <c r="L23" s="49" t="s">
        <v>359</v>
      </c>
      <c r="M23" s="41" t="s">
        <v>331</v>
      </c>
      <c r="N23" s="41" t="s">
        <v>40</v>
      </c>
      <c r="O23" s="41" t="s">
        <v>392</v>
      </c>
      <c r="P23" s="41" t="s">
        <v>240</v>
      </c>
    </row>
    <row r="24" spans="1:16" s="124" customFormat="1" ht="51" customHeight="1" x14ac:dyDescent="0.2">
      <c r="A24" s="48">
        <v>21</v>
      </c>
      <c r="B24" s="49" t="s">
        <v>360</v>
      </c>
      <c r="C24" s="48" t="s">
        <v>10</v>
      </c>
      <c r="D24" s="49" t="s">
        <v>707</v>
      </c>
      <c r="E24" s="48" t="s">
        <v>106</v>
      </c>
      <c r="F24" s="48" t="s">
        <v>295</v>
      </c>
      <c r="G24" s="48">
        <v>14062.5</v>
      </c>
      <c r="H24" s="48">
        <f t="shared" si="0"/>
        <v>450</v>
      </c>
      <c r="I24" s="48">
        <v>0</v>
      </c>
      <c r="J24" s="48">
        <f t="shared" si="1"/>
        <v>13612.5</v>
      </c>
      <c r="K24" s="48"/>
      <c r="L24" s="49" t="s">
        <v>362</v>
      </c>
      <c r="M24" s="41" t="s">
        <v>331</v>
      </c>
      <c r="N24" s="41" t="s">
        <v>40</v>
      </c>
      <c r="O24" s="41" t="s">
        <v>387</v>
      </c>
      <c r="P24" s="41" t="s">
        <v>361</v>
      </c>
    </row>
    <row r="25" spans="1:16" s="124" customFormat="1" ht="51" customHeight="1" x14ac:dyDescent="0.2">
      <c r="A25" s="48">
        <v>22</v>
      </c>
      <c r="B25" s="49" t="s">
        <v>708</v>
      </c>
      <c r="C25" s="48" t="s">
        <v>10</v>
      </c>
      <c r="D25" s="49" t="s">
        <v>709</v>
      </c>
      <c r="E25" s="48" t="s">
        <v>106</v>
      </c>
      <c r="F25" s="48" t="s">
        <v>295</v>
      </c>
      <c r="G25" s="48">
        <v>5400</v>
      </c>
      <c r="H25" s="48">
        <f t="shared" si="0"/>
        <v>450</v>
      </c>
      <c r="I25" s="48">
        <v>0</v>
      </c>
      <c r="J25" s="48">
        <f t="shared" si="1"/>
        <v>4950</v>
      </c>
      <c r="K25" s="48"/>
      <c r="L25" s="49" t="s">
        <v>363</v>
      </c>
      <c r="M25" s="41" t="s">
        <v>331</v>
      </c>
      <c r="N25" s="41" t="s">
        <v>40</v>
      </c>
      <c r="O25" s="41" t="s">
        <v>391</v>
      </c>
      <c r="P25" s="41" t="s">
        <v>242</v>
      </c>
    </row>
    <row r="26" spans="1:16" s="124" customFormat="1" ht="51" customHeight="1" x14ac:dyDescent="0.2">
      <c r="A26" s="48">
        <v>23</v>
      </c>
      <c r="B26" s="49" t="s">
        <v>710</v>
      </c>
      <c r="C26" s="48" t="s">
        <v>10</v>
      </c>
      <c r="D26" s="49" t="s">
        <v>711</v>
      </c>
      <c r="E26" s="48" t="s">
        <v>106</v>
      </c>
      <c r="F26" s="48" t="s">
        <v>295</v>
      </c>
      <c r="G26" s="48">
        <v>4500</v>
      </c>
      <c r="H26" s="48">
        <f t="shared" si="0"/>
        <v>450</v>
      </c>
      <c r="I26" s="48">
        <v>0</v>
      </c>
      <c r="J26" s="48">
        <f t="shared" si="1"/>
        <v>4050</v>
      </c>
      <c r="K26" s="48"/>
      <c r="L26" s="49" t="s">
        <v>364</v>
      </c>
      <c r="M26" s="41" t="s">
        <v>331</v>
      </c>
      <c r="N26" s="41" t="s">
        <v>40</v>
      </c>
      <c r="O26" s="41" t="s">
        <v>387</v>
      </c>
      <c r="P26" s="41" t="s">
        <v>243</v>
      </c>
    </row>
    <row r="27" spans="1:16" s="124" customFormat="1" ht="67.5" customHeight="1" x14ac:dyDescent="0.2">
      <c r="A27" s="48">
        <v>24</v>
      </c>
      <c r="B27" s="49" t="s">
        <v>712</v>
      </c>
      <c r="C27" s="48" t="s">
        <v>10</v>
      </c>
      <c r="D27" s="49" t="s">
        <v>907</v>
      </c>
      <c r="E27" s="48" t="s">
        <v>106</v>
      </c>
      <c r="F27" s="48" t="s">
        <v>295</v>
      </c>
      <c r="G27" s="48">
        <v>800</v>
      </c>
      <c r="H27" s="48">
        <f t="shared" ref="H27:H40" si="3">IF(G27&gt;450,450,G27*0.6)</f>
        <v>450</v>
      </c>
      <c r="I27" s="39">
        <v>0</v>
      </c>
      <c r="J27" s="48">
        <f t="shared" ref="J27:J40" si="4">G27-H27-I27</f>
        <v>350</v>
      </c>
      <c r="K27" s="48"/>
      <c r="L27" s="40" t="s">
        <v>366</v>
      </c>
      <c r="M27" s="41" t="s">
        <v>331</v>
      </c>
      <c r="N27" s="41" t="s">
        <v>41</v>
      </c>
      <c r="O27" s="41" t="s">
        <v>387</v>
      </c>
      <c r="P27" s="41" t="s">
        <v>365</v>
      </c>
    </row>
    <row r="28" spans="1:16" s="124" customFormat="1" ht="67.5" customHeight="1" x14ac:dyDescent="0.2">
      <c r="A28" s="48">
        <v>25</v>
      </c>
      <c r="B28" s="49" t="s">
        <v>713</v>
      </c>
      <c r="C28" s="48" t="s">
        <v>10</v>
      </c>
      <c r="D28" s="49" t="s">
        <v>714</v>
      </c>
      <c r="E28" s="48" t="s">
        <v>106</v>
      </c>
      <c r="F28" s="48" t="s">
        <v>295</v>
      </c>
      <c r="G28" s="48">
        <v>2531.25</v>
      </c>
      <c r="H28" s="48">
        <f t="shared" si="3"/>
        <v>450</v>
      </c>
      <c r="I28" s="39">
        <v>0</v>
      </c>
      <c r="J28" s="48">
        <f t="shared" si="4"/>
        <v>2081.25</v>
      </c>
      <c r="K28" s="48"/>
      <c r="L28" s="40" t="s">
        <v>335</v>
      </c>
      <c r="M28" s="41" t="s">
        <v>331</v>
      </c>
      <c r="N28" s="41" t="s">
        <v>41</v>
      </c>
      <c r="O28" s="41" t="s">
        <v>387</v>
      </c>
      <c r="P28" s="41" t="s">
        <v>369</v>
      </c>
    </row>
    <row r="29" spans="1:16" s="124" customFormat="1" ht="67.5" customHeight="1" x14ac:dyDescent="0.2">
      <c r="A29" s="48">
        <v>26</v>
      </c>
      <c r="B29" s="49" t="s">
        <v>715</v>
      </c>
      <c r="C29" s="48" t="s">
        <v>10</v>
      </c>
      <c r="D29" s="49" t="s">
        <v>716</v>
      </c>
      <c r="E29" s="48" t="s">
        <v>106</v>
      </c>
      <c r="F29" s="48" t="s">
        <v>295</v>
      </c>
      <c r="G29" s="48">
        <v>8437.5</v>
      </c>
      <c r="H29" s="48">
        <f t="shared" si="3"/>
        <v>450</v>
      </c>
      <c r="I29" s="39">
        <v>0</v>
      </c>
      <c r="J29" s="48">
        <f t="shared" si="4"/>
        <v>7987.5</v>
      </c>
      <c r="K29" s="48"/>
      <c r="L29" s="40" t="s">
        <v>371</v>
      </c>
      <c r="M29" s="41" t="s">
        <v>331</v>
      </c>
      <c r="N29" s="41" t="s">
        <v>41</v>
      </c>
      <c r="O29" s="41" t="s">
        <v>387</v>
      </c>
      <c r="P29" s="41" t="s">
        <v>370</v>
      </c>
    </row>
    <row r="30" spans="1:16" s="124" customFormat="1" ht="67.5" customHeight="1" x14ac:dyDescent="0.2">
      <c r="A30" s="48">
        <v>27</v>
      </c>
      <c r="B30" s="49" t="s">
        <v>221</v>
      </c>
      <c r="C30" s="48" t="s">
        <v>10</v>
      </c>
      <c r="D30" s="49" t="s">
        <v>717</v>
      </c>
      <c r="E30" s="48" t="s">
        <v>106</v>
      </c>
      <c r="F30" s="48" t="s">
        <v>295</v>
      </c>
      <c r="G30" s="48">
        <v>6750</v>
      </c>
      <c r="H30" s="48">
        <f t="shared" si="3"/>
        <v>450</v>
      </c>
      <c r="I30" s="39">
        <v>0</v>
      </c>
      <c r="J30" s="48">
        <f t="shared" si="4"/>
        <v>6300</v>
      </c>
      <c r="K30" s="48"/>
      <c r="L30" s="40" t="s">
        <v>373</v>
      </c>
      <c r="M30" s="41" t="s">
        <v>331</v>
      </c>
      <c r="N30" s="41" t="s">
        <v>41</v>
      </c>
      <c r="O30" s="41" t="s">
        <v>393</v>
      </c>
      <c r="P30" s="41" t="s">
        <v>372</v>
      </c>
    </row>
    <row r="31" spans="1:16" s="126" customFormat="1" ht="80.25" customHeight="1" x14ac:dyDescent="0.2">
      <c r="A31" s="48">
        <v>28</v>
      </c>
      <c r="B31" s="49" t="s">
        <v>330</v>
      </c>
      <c r="C31" s="48" t="s">
        <v>10</v>
      </c>
      <c r="D31" s="49" t="s">
        <v>728</v>
      </c>
      <c r="E31" s="48" t="s">
        <v>106</v>
      </c>
      <c r="F31" s="48" t="s">
        <v>295</v>
      </c>
      <c r="G31" s="48">
        <v>3738</v>
      </c>
      <c r="H31" s="48">
        <f>IF(G31&gt;450,450,G31*0.6)</f>
        <v>450</v>
      </c>
      <c r="I31" s="48">
        <v>0</v>
      </c>
      <c r="J31" s="48">
        <f>G31-H31-I31</f>
        <v>3288</v>
      </c>
      <c r="K31" s="48"/>
      <c r="L31" s="49" t="s">
        <v>908</v>
      </c>
      <c r="M31" s="41" t="s">
        <v>331</v>
      </c>
      <c r="N31" s="41" t="s">
        <v>40</v>
      </c>
      <c r="O31" s="41" t="s">
        <v>528</v>
      </c>
      <c r="P31" s="41" t="s">
        <v>227</v>
      </c>
    </row>
    <row r="32" spans="1:16" s="126" customFormat="1" ht="65.099999999999994" customHeight="1" x14ac:dyDescent="0.2">
      <c r="A32" s="48">
        <v>29</v>
      </c>
      <c r="B32" s="49" t="s">
        <v>338</v>
      </c>
      <c r="C32" s="48" t="s">
        <v>10</v>
      </c>
      <c r="D32" s="49" t="s">
        <v>718</v>
      </c>
      <c r="E32" s="48" t="s">
        <v>106</v>
      </c>
      <c r="F32" s="48" t="s">
        <v>295</v>
      </c>
      <c r="G32" s="48">
        <v>5006.25</v>
      </c>
      <c r="H32" s="48">
        <f t="shared" si="3"/>
        <v>450</v>
      </c>
      <c r="I32" s="48">
        <v>0</v>
      </c>
      <c r="J32" s="48">
        <f t="shared" si="4"/>
        <v>4556.25</v>
      </c>
      <c r="K32" s="48"/>
      <c r="L32" s="49" t="s">
        <v>378</v>
      </c>
      <c r="M32" s="41" t="s">
        <v>31</v>
      </c>
      <c r="N32" s="41" t="s">
        <v>40</v>
      </c>
      <c r="O32" s="41" t="s">
        <v>394</v>
      </c>
      <c r="P32" s="41" t="s">
        <v>339</v>
      </c>
    </row>
    <row r="33" spans="1:16" s="126" customFormat="1" ht="65.099999999999994" customHeight="1" x14ac:dyDescent="0.2">
      <c r="A33" s="48">
        <v>30</v>
      </c>
      <c r="B33" s="49" t="s">
        <v>334</v>
      </c>
      <c r="C33" s="48" t="s">
        <v>10</v>
      </c>
      <c r="D33" s="49" t="s">
        <v>719</v>
      </c>
      <c r="E33" s="48" t="s">
        <v>106</v>
      </c>
      <c r="F33" s="48" t="s">
        <v>295</v>
      </c>
      <c r="G33" s="48">
        <v>675</v>
      </c>
      <c r="H33" s="48">
        <f t="shared" si="3"/>
        <v>450</v>
      </c>
      <c r="I33" s="48">
        <v>0</v>
      </c>
      <c r="J33" s="48">
        <f t="shared" si="4"/>
        <v>225</v>
      </c>
      <c r="K33" s="48"/>
      <c r="L33" s="49" t="s">
        <v>376</v>
      </c>
      <c r="M33" s="41" t="s">
        <v>331</v>
      </c>
      <c r="N33" s="41" t="s">
        <v>40</v>
      </c>
      <c r="O33" s="41" t="s">
        <v>528</v>
      </c>
      <c r="P33" s="41" t="s">
        <v>231</v>
      </c>
    </row>
    <row r="34" spans="1:16" s="124" customFormat="1" ht="51" customHeight="1" x14ac:dyDescent="0.2">
      <c r="A34" s="48">
        <v>31</v>
      </c>
      <c r="B34" s="49" t="s">
        <v>720</v>
      </c>
      <c r="C34" s="48" t="s">
        <v>10</v>
      </c>
      <c r="D34" s="49" t="s">
        <v>721</v>
      </c>
      <c r="E34" s="48" t="s">
        <v>106</v>
      </c>
      <c r="F34" s="48" t="s">
        <v>295</v>
      </c>
      <c r="G34" s="48">
        <v>3768.75</v>
      </c>
      <c r="H34" s="48">
        <f t="shared" si="3"/>
        <v>450</v>
      </c>
      <c r="I34" s="48">
        <v>0</v>
      </c>
      <c r="J34" s="48">
        <f t="shared" si="4"/>
        <v>3318.75</v>
      </c>
      <c r="K34" s="48"/>
      <c r="L34" s="49" t="s">
        <v>377</v>
      </c>
      <c r="M34" s="41" t="s">
        <v>331</v>
      </c>
      <c r="N34" s="41" t="s">
        <v>40</v>
      </c>
      <c r="O34" s="41" t="s">
        <v>387</v>
      </c>
      <c r="P34" s="41" t="s">
        <v>354</v>
      </c>
    </row>
    <row r="35" spans="1:16" s="124" customFormat="1" ht="51" customHeight="1" x14ac:dyDescent="0.2">
      <c r="A35" s="48">
        <v>32</v>
      </c>
      <c r="B35" s="49" t="s">
        <v>356</v>
      </c>
      <c r="C35" s="48" t="s">
        <v>10</v>
      </c>
      <c r="D35" s="49" t="s">
        <v>909</v>
      </c>
      <c r="E35" s="48" t="s">
        <v>106</v>
      </c>
      <c r="F35" s="48" t="s">
        <v>295</v>
      </c>
      <c r="G35" s="48">
        <v>600</v>
      </c>
      <c r="H35" s="48">
        <f t="shared" si="3"/>
        <v>450</v>
      </c>
      <c r="I35" s="48">
        <v>0</v>
      </c>
      <c r="J35" s="48">
        <f t="shared" si="4"/>
        <v>150</v>
      </c>
      <c r="K35" s="48"/>
      <c r="L35" s="49" t="s">
        <v>379</v>
      </c>
      <c r="M35" s="41" t="s">
        <v>331</v>
      </c>
      <c r="N35" s="41" t="s">
        <v>40</v>
      </c>
      <c r="O35" s="41" t="s">
        <v>207</v>
      </c>
      <c r="P35" s="41" t="s">
        <v>237</v>
      </c>
    </row>
    <row r="36" spans="1:16" s="124" customFormat="1" ht="51" customHeight="1" x14ac:dyDescent="0.2">
      <c r="A36" s="48">
        <v>33</v>
      </c>
      <c r="B36" s="49" t="s">
        <v>722</v>
      </c>
      <c r="C36" s="48" t="s">
        <v>10</v>
      </c>
      <c r="D36" s="49" t="s">
        <v>910</v>
      </c>
      <c r="E36" s="48" t="s">
        <v>106</v>
      </c>
      <c r="F36" s="48" t="s">
        <v>295</v>
      </c>
      <c r="G36" s="48">
        <v>500</v>
      </c>
      <c r="H36" s="48">
        <f t="shared" si="3"/>
        <v>450</v>
      </c>
      <c r="I36" s="48">
        <v>0</v>
      </c>
      <c r="J36" s="48">
        <f t="shared" si="4"/>
        <v>50</v>
      </c>
      <c r="K36" s="48"/>
      <c r="L36" s="49" t="s">
        <v>357</v>
      </c>
      <c r="M36" s="41" t="s">
        <v>331</v>
      </c>
      <c r="N36" s="41" t="s">
        <v>40</v>
      </c>
      <c r="O36" s="41" t="s">
        <v>394</v>
      </c>
      <c r="P36" s="41" t="s">
        <v>238</v>
      </c>
    </row>
    <row r="37" spans="1:16" s="124" customFormat="1" ht="70.5" customHeight="1" x14ac:dyDescent="0.2">
      <c r="A37" s="48">
        <v>34</v>
      </c>
      <c r="B37" s="49" t="s">
        <v>723</v>
      </c>
      <c r="C37" s="48" t="s">
        <v>10</v>
      </c>
      <c r="D37" s="49" t="s">
        <v>724</v>
      </c>
      <c r="E37" s="48" t="s">
        <v>106</v>
      </c>
      <c r="F37" s="48" t="s">
        <v>295</v>
      </c>
      <c r="G37" s="48">
        <v>6300</v>
      </c>
      <c r="H37" s="48">
        <f t="shared" si="3"/>
        <v>450</v>
      </c>
      <c r="I37" s="48">
        <v>0</v>
      </c>
      <c r="J37" s="48">
        <f t="shared" si="4"/>
        <v>5850</v>
      </c>
      <c r="K37" s="48"/>
      <c r="L37" s="49" t="s">
        <v>380</v>
      </c>
      <c r="M37" s="41" t="s">
        <v>331</v>
      </c>
      <c r="N37" s="41" t="s">
        <v>40</v>
      </c>
      <c r="O37" s="41" t="s">
        <v>528</v>
      </c>
      <c r="P37" s="41" t="s">
        <v>239</v>
      </c>
    </row>
    <row r="38" spans="1:16" s="124" customFormat="1" ht="51" customHeight="1" x14ac:dyDescent="0.2">
      <c r="A38" s="48">
        <v>35</v>
      </c>
      <c r="B38" s="49" t="s">
        <v>725</v>
      </c>
      <c r="C38" s="48" t="s">
        <v>10</v>
      </c>
      <c r="D38" s="49" t="s">
        <v>726</v>
      </c>
      <c r="E38" s="48" t="s">
        <v>106</v>
      </c>
      <c r="F38" s="48" t="s">
        <v>295</v>
      </c>
      <c r="G38" s="48">
        <v>4556.25</v>
      </c>
      <c r="H38" s="48">
        <f t="shared" si="3"/>
        <v>450</v>
      </c>
      <c r="I38" s="48">
        <v>0</v>
      </c>
      <c r="J38" s="48">
        <f t="shared" si="4"/>
        <v>4106.25</v>
      </c>
      <c r="K38" s="48"/>
      <c r="L38" s="49" t="s">
        <v>381</v>
      </c>
      <c r="M38" s="41" t="s">
        <v>331</v>
      </c>
      <c r="N38" s="41" t="s">
        <v>40</v>
      </c>
      <c r="O38" s="41" t="s">
        <v>528</v>
      </c>
      <c r="P38" s="41" t="s">
        <v>241</v>
      </c>
    </row>
    <row r="39" spans="1:16" s="124" customFormat="1" ht="67.5" customHeight="1" x14ac:dyDescent="0.2">
      <c r="A39" s="48">
        <v>36</v>
      </c>
      <c r="B39" s="49" t="s">
        <v>217</v>
      </c>
      <c r="C39" s="48" t="s">
        <v>10</v>
      </c>
      <c r="D39" s="49" t="s">
        <v>727</v>
      </c>
      <c r="E39" s="48" t="s">
        <v>106</v>
      </c>
      <c r="F39" s="48" t="s">
        <v>295</v>
      </c>
      <c r="G39" s="48">
        <v>17437.5</v>
      </c>
      <c r="H39" s="48">
        <f t="shared" si="3"/>
        <v>450</v>
      </c>
      <c r="I39" s="39">
        <v>0</v>
      </c>
      <c r="J39" s="48">
        <f t="shared" si="4"/>
        <v>16987.5</v>
      </c>
      <c r="K39" s="39"/>
      <c r="L39" s="40" t="s">
        <v>395</v>
      </c>
      <c r="M39" s="41" t="s">
        <v>331</v>
      </c>
      <c r="N39" s="41" t="s">
        <v>41</v>
      </c>
      <c r="O39" s="41" t="s">
        <v>394</v>
      </c>
      <c r="P39" s="41" t="s">
        <v>244</v>
      </c>
    </row>
    <row r="40" spans="1:16" s="126" customFormat="1" ht="65.099999999999994" customHeight="1" x14ac:dyDescent="0.2">
      <c r="A40" s="48">
        <v>37</v>
      </c>
      <c r="B40" s="49" t="s">
        <v>729</v>
      </c>
      <c r="C40" s="48" t="s">
        <v>10</v>
      </c>
      <c r="D40" s="49" t="s">
        <v>730</v>
      </c>
      <c r="E40" s="48" t="s">
        <v>106</v>
      </c>
      <c r="F40" s="48" t="s">
        <v>295</v>
      </c>
      <c r="G40" s="48">
        <v>2925</v>
      </c>
      <c r="H40" s="48">
        <f t="shared" si="3"/>
        <v>450</v>
      </c>
      <c r="I40" s="48">
        <v>0</v>
      </c>
      <c r="J40" s="48">
        <f t="shared" si="4"/>
        <v>2475</v>
      </c>
      <c r="K40" s="48"/>
      <c r="L40" s="49" t="s">
        <v>903</v>
      </c>
      <c r="M40" s="41" t="s">
        <v>331</v>
      </c>
      <c r="N40" s="41" t="s">
        <v>40</v>
      </c>
      <c r="O40" s="41" t="s">
        <v>528</v>
      </c>
      <c r="P40" s="41" t="s">
        <v>232</v>
      </c>
    </row>
  </sheetData>
  <autoFilter ref="P1:P39" xr:uid="{1BAC3F2D-D4DE-4CBC-AF5F-0EA96EF6D16B}"/>
  <mergeCells count="15">
    <mergeCell ref="H2:J2"/>
    <mergeCell ref="K2:K3"/>
    <mergeCell ref="O2:O3"/>
    <mergeCell ref="P2:P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conditionalFormatting sqref="B72:B1048576 B1:B3">
    <cfRule type="duplicateValues" dxfId="43" priority="49"/>
  </conditionalFormatting>
  <conditionalFormatting sqref="B4:B40">
    <cfRule type="duplicateValues" dxfId="42" priority="3"/>
    <cfRule type="duplicateValues" dxfId="41" priority="4"/>
  </conditionalFormatting>
  <conditionalFormatting sqref="B1:B1048576">
    <cfRule type="duplicateValues" dxfId="40" priority="2"/>
  </conditionalFormatting>
  <conditionalFormatting sqref="P1:P1048576">
    <cfRule type="duplicateValues" dxfId="39" priority="1"/>
  </conditionalFormatting>
  <printOptions horizontalCentered="1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zoomScale="80" zoomScaleNormal="80" zoomScaleSheetLayoutView="100" workbookViewId="0">
      <selection activeCell="E7" sqref="E7"/>
    </sheetView>
  </sheetViews>
  <sheetFormatPr defaultRowHeight="14.25" x14ac:dyDescent="0.2"/>
  <cols>
    <col min="1" max="1" width="6" style="128" customWidth="1"/>
    <col min="2" max="2" width="12.625" style="128" customWidth="1"/>
    <col min="3" max="3" width="6.75" style="128" customWidth="1"/>
    <col min="4" max="4" width="57" style="130" customWidth="1"/>
    <col min="5" max="5" width="6.375" style="128" customWidth="1"/>
    <col min="6" max="6" width="11.125" style="128" customWidth="1"/>
    <col min="7" max="7" width="9.875" style="128" customWidth="1"/>
    <col min="8" max="8" width="10.625" style="128" customWidth="1"/>
    <col min="9" max="9" width="11.5" style="128" customWidth="1"/>
    <col min="10" max="10" width="11.25" style="128" customWidth="1"/>
    <col min="11" max="11" width="10.375" style="128" customWidth="1"/>
    <col min="12" max="12" width="10.125" style="129" customWidth="1"/>
    <col min="13" max="13" width="9.625" style="128" customWidth="1"/>
    <col min="14" max="14" width="10.375" style="128" customWidth="1"/>
    <col min="15" max="15" width="9" style="128" customWidth="1"/>
    <col min="16" max="16384" width="9" style="128"/>
  </cols>
  <sheetData>
    <row r="1" spans="1:15" ht="21.95" customHeight="1" x14ac:dyDescent="0.2">
      <c r="A1" s="102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29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29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s="88" customFormat="1" ht="42.75" customHeight="1" x14ac:dyDescent="0.2">
      <c r="A4" s="36">
        <v>1</v>
      </c>
      <c r="B4" s="36" t="s">
        <v>731</v>
      </c>
      <c r="C4" s="36" t="s">
        <v>732</v>
      </c>
      <c r="D4" s="51" t="s">
        <v>733</v>
      </c>
      <c r="E4" s="36" t="s">
        <v>106</v>
      </c>
      <c r="F4" s="36" t="s">
        <v>12</v>
      </c>
      <c r="G4" s="9">
        <v>6887.5</v>
      </c>
      <c r="H4" s="11">
        <f>G4*0.8</f>
        <v>5510</v>
      </c>
      <c r="I4" s="11">
        <f>(G4-H4)*0.5</f>
        <v>688.75</v>
      </c>
      <c r="J4" s="11">
        <f>G4-H4-I4</f>
        <v>688.75</v>
      </c>
      <c r="K4" s="11">
        <f>G4</f>
        <v>6887.5</v>
      </c>
      <c r="L4" s="36" t="s">
        <v>893</v>
      </c>
      <c r="M4" s="36" t="s">
        <v>26</v>
      </c>
      <c r="N4" s="36" t="s">
        <v>40</v>
      </c>
      <c r="O4" s="10" t="s">
        <v>391</v>
      </c>
    </row>
    <row r="5" spans="1:15" s="88" customFormat="1" ht="56.25" customHeight="1" x14ac:dyDescent="0.2">
      <c r="A5" s="36">
        <v>2</v>
      </c>
      <c r="B5" s="10" t="s">
        <v>399</v>
      </c>
      <c r="C5" s="36" t="s">
        <v>732</v>
      </c>
      <c r="D5" s="51" t="s">
        <v>734</v>
      </c>
      <c r="E5" s="10" t="s">
        <v>203</v>
      </c>
      <c r="F5" s="36" t="s">
        <v>12</v>
      </c>
      <c r="G5" s="10">
        <v>250</v>
      </c>
      <c r="H5" s="11">
        <f>G5*0.8</f>
        <v>200</v>
      </c>
      <c r="I5" s="11">
        <f>(G5-H5)*0.5</f>
        <v>25</v>
      </c>
      <c r="J5" s="11">
        <f>G5-H5-I5</f>
        <v>25</v>
      </c>
      <c r="K5" s="11">
        <f>G5</f>
        <v>250</v>
      </c>
      <c r="L5" s="36"/>
      <c r="M5" s="36" t="s">
        <v>26</v>
      </c>
      <c r="N5" s="36" t="s">
        <v>40</v>
      </c>
      <c r="O5" s="10" t="s">
        <v>207</v>
      </c>
    </row>
    <row r="6" spans="1:15" s="88" customFormat="1" ht="58.5" customHeight="1" x14ac:dyDescent="0.2">
      <c r="A6" s="36">
        <v>3</v>
      </c>
      <c r="B6" s="10" t="s">
        <v>400</v>
      </c>
      <c r="C6" s="36" t="s">
        <v>732</v>
      </c>
      <c r="D6" s="51" t="s">
        <v>735</v>
      </c>
      <c r="E6" s="10" t="s">
        <v>106</v>
      </c>
      <c r="F6" s="36" t="s">
        <v>12</v>
      </c>
      <c r="G6" s="10">
        <v>250</v>
      </c>
      <c r="H6" s="11">
        <f>G6*0.8</f>
        <v>200</v>
      </c>
      <c r="I6" s="11">
        <f>(G6-H6)*0.5</f>
        <v>25</v>
      </c>
      <c r="J6" s="11">
        <f>G6-H6-I6</f>
        <v>25</v>
      </c>
      <c r="K6" s="11">
        <f t="shared" ref="K6:K49" si="0">G6</f>
        <v>250</v>
      </c>
      <c r="L6" s="36"/>
      <c r="M6" s="36" t="s">
        <v>26</v>
      </c>
      <c r="N6" s="36" t="s">
        <v>40</v>
      </c>
      <c r="O6" s="10" t="s">
        <v>392</v>
      </c>
    </row>
    <row r="7" spans="1:15" s="88" customFormat="1" ht="65.25" customHeight="1" x14ac:dyDescent="0.2">
      <c r="A7" s="36">
        <v>4</v>
      </c>
      <c r="B7" s="10" t="s">
        <v>401</v>
      </c>
      <c r="C7" s="36" t="s">
        <v>732</v>
      </c>
      <c r="D7" s="51" t="s">
        <v>736</v>
      </c>
      <c r="E7" s="10" t="s">
        <v>106</v>
      </c>
      <c r="F7" s="36" t="s">
        <v>12</v>
      </c>
      <c r="G7" s="10">
        <v>250</v>
      </c>
      <c r="H7" s="11">
        <f t="shared" ref="H7:H51" si="1">G7*0.8</f>
        <v>200</v>
      </c>
      <c r="I7" s="11">
        <f t="shared" ref="I7:I49" si="2">(G7-H7)*0.5</f>
        <v>25</v>
      </c>
      <c r="J7" s="11">
        <f t="shared" ref="J7:J49" si="3">G7-H7-I7</f>
        <v>25</v>
      </c>
      <c r="K7" s="11">
        <f t="shared" si="0"/>
        <v>250</v>
      </c>
      <c r="L7" s="36"/>
      <c r="M7" s="36" t="s">
        <v>26</v>
      </c>
      <c r="N7" s="36" t="s">
        <v>40</v>
      </c>
      <c r="O7" s="10" t="s">
        <v>391</v>
      </c>
    </row>
    <row r="8" spans="1:15" s="88" customFormat="1" ht="70.5" customHeight="1" x14ac:dyDescent="0.2">
      <c r="A8" s="36">
        <v>5</v>
      </c>
      <c r="B8" s="10" t="s">
        <v>402</v>
      </c>
      <c r="C8" s="36" t="s">
        <v>732</v>
      </c>
      <c r="D8" s="51" t="s">
        <v>736</v>
      </c>
      <c r="E8" s="10" t="s">
        <v>106</v>
      </c>
      <c r="F8" s="36" t="s">
        <v>12</v>
      </c>
      <c r="G8" s="10">
        <v>250</v>
      </c>
      <c r="H8" s="11">
        <f t="shared" si="1"/>
        <v>200</v>
      </c>
      <c r="I8" s="11">
        <f t="shared" si="2"/>
        <v>25</v>
      </c>
      <c r="J8" s="11">
        <f t="shared" si="3"/>
        <v>25</v>
      </c>
      <c r="K8" s="11">
        <f t="shared" si="0"/>
        <v>250</v>
      </c>
      <c r="L8" s="36"/>
      <c r="M8" s="36" t="s">
        <v>26</v>
      </c>
      <c r="N8" s="36" t="s">
        <v>40</v>
      </c>
      <c r="O8" s="10" t="s">
        <v>391</v>
      </c>
    </row>
    <row r="9" spans="1:15" s="88" customFormat="1" ht="70.5" customHeight="1" x14ac:dyDescent="0.2">
      <c r="A9" s="36">
        <v>6</v>
      </c>
      <c r="B9" s="10" t="s">
        <v>403</v>
      </c>
      <c r="C9" s="36" t="s">
        <v>732</v>
      </c>
      <c r="D9" s="51" t="s">
        <v>736</v>
      </c>
      <c r="E9" s="10" t="s">
        <v>106</v>
      </c>
      <c r="F9" s="36" t="s">
        <v>12</v>
      </c>
      <c r="G9" s="10">
        <v>250</v>
      </c>
      <c r="H9" s="11">
        <f t="shared" si="1"/>
        <v>200</v>
      </c>
      <c r="I9" s="11">
        <f t="shared" si="2"/>
        <v>25</v>
      </c>
      <c r="J9" s="11">
        <f t="shared" si="3"/>
        <v>25</v>
      </c>
      <c r="K9" s="11">
        <f t="shared" si="0"/>
        <v>250</v>
      </c>
      <c r="L9" s="36"/>
      <c r="M9" s="36" t="s">
        <v>26</v>
      </c>
      <c r="N9" s="36" t="s">
        <v>40</v>
      </c>
      <c r="O9" s="10" t="s">
        <v>394</v>
      </c>
    </row>
    <row r="10" spans="1:15" s="88" customFormat="1" ht="70.5" customHeight="1" x14ac:dyDescent="0.2">
      <c r="A10" s="36">
        <v>7</v>
      </c>
      <c r="B10" s="10" t="s">
        <v>404</v>
      </c>
      <c r="C10" s="36" t="s">
        <v>732</v>
      </c>
      <c r="D10" s="51" t="s">
        <v>736</v>
      </c>
      <c r="E10" s="10" t="s">
        <v>106</v>
      </c>
      <c r="F10" s="36" t="s">
        <v>12</v>
      </c>
      <c r="G10" s="10">
        <v>250</v>
      </c>
      <c r="H10" s="11">
        <f t="shared" si="1"/>
        <v>200</v>
      </c>
      <c r="I10" s="11">
        <f t="shared" si="2"/>
        <v>25</v>
      </c>
      <c r="J10" s="11">
        <f t="shared" si="3"/>
        <v>25</v>
      </c>
      <c r="K10" s="11">
        <f t="shared" si="0"/>
        <v>250</v>
      </c>
      <c r="L10" s="36"/>
      <c r="M10" s="36" t="s">
        <v>26</v>
      </c>
      <c r="N10" s="36" t="s">
        <v>40</v>
      </c>
      <c r="O10" s="10" t="s">
        <v>394</v>
      </c>
    </row>
    <row r="11" spans="1:15" s="88" customFormat="1" ht="70.5" customHeight="1" x14ac:dyDescent="0.2">
      <c r="A11" s="36">
        <v>8</v>
      </c>
      <c r="B11" s="10" t="s">
        <v>405</v>
      </c>
      <c r="C11" s="36" t="s">
        <v>732</v>
      </c>
      <c r="D11" s="51" t="s">
        <v>736</v>
      </c>
      <c r="E11" s="10" t="s">
        <v>106</v>
      </c>
      <c r="F11" s="36" t="s">
        <v>12</v>
      </c>
      <c r="G11" s="10">
        <v>250</v>
      </c>
      <c r="H11" s="11">
        <f t="shared" si="1"/>
        <v>200</v>
      </c>
      <c r="I11" s="11">
        <f t="shared" si="2"/>
        <v>25</v>
      </c>
      <c r="J11" s="11">
        <f t="shared" si="3"/>
        <v>25</v>
      </c>
      <c r="K11" s="11">
        <f t="shared" si="0"/>
        <v>250</v>
      </c>
      <c r="L11" s="36"/>
      <c r="M11" s="36" t="s">
        <v>26</v>
      </c>
      <c r="N11" s="36" t="s">
        <v>40</v>
      </c>
      <c r="O11" s="10" t="s">
        <v>393</v>
      </c>
    </row>
    <row r="12" spans="1:15" s="88" customFormat="1" ht="70.5" customHeight="1" x14ac:dyDescent="0.2">
      <c r="A12" s="36">
        <v>9</v>
      </c>
      <c r="B12" s="10" t="s">
        <v>406</v>
      </c>
      <c r="C12" s="36" t="s">
        <v>732</v>
      </c>
      <c r="D12" s="51" t="s">
        <v>736</v>
      </c>
      <c r="E12" s="10" t="s">
        <v>106</v>
      </c>
      <c r="F12" s="36" t="s">
        <v>12</v>
      </c>
      <c r="G12" s="10">
        <v>250</v>
      </c>
      <c r="H12" s="11">
        <f t="shared" si="1"/>
        <v>200</v>
      </c>
      <c r="I12" s="11">
        <f t="shared" si="2"/>
        <v>25</v>
      </c>
      <c r="J12" s="11">
        <f t="shared" si="3"/>
        <v>25</v>
      </c>
      <c r="K12" s="11">
        <f t="shared" si="0"/>
        <v>250</v>
      </c>
      <c r="L12" s="36"/>
      <c r="M12" s="36" t="s">
        <v>26</v>
      </c>
      <c r="N12" s="36" t="s">
        <v>40</v>
      </c>
      <c r="O12" s="10" t="s">
        <v>393</v>
      </c>
    </row>
    <row r="13" spans="1:15" s="88" customFormat="1" ht="70.5" customHeight="1" x14ac:dyDescent="0.2">
      <c r="A13" s="36">
        <v>10</v>
      </c>
      <c r="B13" s="10" t="s">
        <v>407</v>
      </c>
      <c r="C13" s="36" t="s">
        <v>732</v>
      </c>
      <c r="D13" s="51" t="s">
        <v>737</v>
      </c>
      <c r="E13" s="10" t="s">
        <v>106</v>
      </c>
      <c r="F13" s="36" t="s">
        <v>12</v>
      </c>
      <c r="G13" s="10">
        <v>250</v>
      </c>
      <c r="H13" s="11">
        <f t="shared" si="1"/>
        <v>200</v>
      </c>
      <c r="I13" s="11">
        <f t="shared" si="2"/>
        <v>25</v>
      </c>
      <c r="J13" s="11">
        <f t="shared" si="3"/>
        <v>25</v>
      </c>
      <c r="K13" s="11">
        <f t="shared" si="0"/>
        <v>250</v>
      </c>
      <c r="L13" s="36"/>
      <c r="M13" s="36" t="s">
        <v>26</v>
      </c>
      <c r="N13" s="36" t="s">
        <v>40</v>
      </c>
      <c r="O13" s="10" t="s">
        <v>207</v>
      </c>
    </row>
    <row r="14" spans="1:15" s="88" customFormat="1" ht="70.5" customHeight="1" x14ac:dyDescent="0.2">
      <c r="A14" s="36">
        <v>11</v>
      </c>
      <c r="B14" s="10" t="s">
        <v>408</v>
      </c>
      <c r="C14" s="36" t="s">
        <v>732</v>
      </c>
      <c r="D14" s="51" t="s">
        <v>738</v>
      </c>
      <c r="E14" s="10" t="s">
        <v>106</v>
      </c>
      <c r="F14" s="36" t="s">
        <v>12</v>
      </c>
      <c r="G14" s="10">
        <v>250</v>
      </c>
      <c r="H14" s="11">
        <f t="shared" si="1"/>
        <v>200</v>
      </c>
      <c r="I14" s="11">
        <f t="shared" si="2"/>
        <v>25</v>
      </c>
      <c r="J14" s="11">
        <f t="shared" si="3"/>
        <v>25</v>
      </c>
      <c r="K14" s="11">
        <f t="shared" si="0"/>
        <v>250</v>
      </c>
      <c r="L14" s="36"/>
      <c r="M14" s="36" t="s">
        <v>26</v>
      </c>
      <c r="N14" s="36" t="s">
        <v>40</v>
      </c>
      <c r="O14" s="10" t="s">
        <v>392</v>
      </c>
    </row>
    <row r="15" spans="1:15" s="55" customFormat="1" ht="69" customHeight="1" x14ac:dyDescent="0.2">
      <c r="A15" s="36">
        <v>12</v>
      </c>
      <c r="B15" s="10" t="s">
        <v>409</v>
      </c>
      <c r="C15" s="36" t="s">
        <v>732</v>
      </c>
      <c r="D15" s="51" t="s">
        <v>739</v>
      </c>
      <c r="E15" s="10" t="s">
        <v>106</v>
      </c>
      <c r="F15" s="36" t="s">
        <v>12</v>
      </c>
      <c r="G15" s="10">
        <v>200</v>
      </c>
      <c r="H15" s="11">
        <f t="shared" si="1"/>
        <v>160</v>
      </c>
      <c r="I15" s="11">
        <f t="shared" si="2"/>
        <v>20</v>
      </c>
      <c r="J15" s="11">
        <f t="shared" si="3"/>
        <v>20</v>
      </c>
      <c r="K15" s="11">
        <f t="shared" si="0"/>
        <v>200</v>
      </c>
      <c r="L15" s="36"/>
      <c r="M15" s="36" t="s">
        <v>26</v>
      </c>
      <c r="N15" s="36" t="s">
        <v>40</v>
      </c>
      <c r="O15" s="10" t="s">
        <v>391</v>
      </c>
    </row>
    <row r="16" spans="1:15" s="55" customFormat="1" ht="69" customHeight="1" x14ac:dyDescent="0.2">
      <c r="A16" s="36">
        <v>13</v>
      </c>
      <c r="B16" s="10" t="s">
        <v>410</v>
      </c>
      <c r="C16" s="36" t="s">
        <v>732</v>
      </c>
      <c r="D16" s="51" t="s">
        <v>739</v>
      </c>
      <c r="E16" s="10" t="s">
        <v>106</v>
      </c>
      <c r="F16" s="36" t="s">
        <v>12</v>
      </c>
      <c r="G16" s="10">
        <v>200</v>
      </c>
      <c r="H16" s="11">
        <f t="shared" si="1"/>
        <v>160</v>
      </c>
      <c r="I16" s="11">
        <f t="shared" si="2"/>
        <v>20</v>
      </c>
      <c r="J16" s="11">
        <f t="shared" si="3"/>
        <v>20</v>
      </c>
      <c r="K16" s="11">
        <f t="shared" si="0"/>
        <v>200</v>
      </c>
      <c r="L16" s="36"/>
      <c r="M16" s="36" t="s">
        <v>26</v>
      </c>
      <c r="N16" s="36" t="s">
        <v>40</v>
      </c>
      <c r="O16" s="10" t="s">
        <v>391</v>
      </c>
    </row>
    <row r="17" spans="1:15" s="55" customFormat="1" ht="69" customHeight="1" x14ac:dyDescent="0.2">
      <c r="A17" s="36">
        <v>14</v>
      </c>
      <c r="B17" s="10" t="s">
        <v>411</v>
      </c>
      <c r="C17" s="36" t="s">
        <v>732</v>
      </c>
      <c r="D17" s="51" t="s">
        <v>739</v>
      </c>
      <c r="E17" s="10" t="s">
        <v>106</v>
      </c>
      <c r="F17" s="36" t="s">
        <v>12</v>
      </c>
      <c r="G17" s="10">
        <v>200</v>
      </c>
      <c r="H17" s="11">
        <f t="shared" si="1"/>
        <v>160</v>
      </c>
      <c r="I17" s="11">
        <f t="shared" si="2"/>
        <v>20</v>
      </c>
      <c r="J17" s="11">
        <f t="shared" si="3"/>
        <v>20</v>
      </c>
      <c r="K17" s="11">
        <f t="shared" si="0"/>
        <v>200</v>
      </c>
      <c r="L17" s="36"/>
      <c r="M17" s="36" t="s">
        <v>26</v>
      </c>
      <c r="N17" s="36" t="s">
        <v>40</v>
      </c>
      <c r="O17" s="10" t="s">
        <v>387</v>
      </c>
    </row>
    <row r="18" spans="1:15" s="55" customFormat="1" ht="69" customHeight="1" x14ac:dyDescent="0.2">
      <c r="A18" s="36">
        <v>15</v>
      </c>
      <c r="B18" s="10" t="s">
        <v>412</v>
      </c>
      <c r="C18" s="36" t="s">
        <v>732</v>
      </c>
      <c r="D18" s="51" t="s">
        <v>739</v>
      </c>
      <c r="E18" s="10" t="s">
        <v>106</v>
      </c>
      <c r="F18" s="36" t="s">
        <v>12</v>
      </c>
      <c r="G18" s="10">
        <v>200</v>
      </c>
      <c r="H18" s="11">
        <f t="shared" si="1"/>
        <v>160</v>
      </c>
      <c r="I18" s="11">
        <f t="shared" si="2"/>
        <v>20</v>
      </c>
      <c r="J18" s="11">
        <f t="shared" si="3"/>
        <v>20</v>
      </c>
      <c r="K18" s="11">
        <f t="shared" si="0"/>
        <v>200</v>
      </c>
      <c r="L18" s="36"/>
      <c r="M18" s="36" t="s">
        <v>26</v>
      </c>
      <c r="N18" s="36" t="s">
        <v>40</v>
      </c>
      <c r="O18" s="10" t="s">
        <v>393</v>
      </c>
    </row>
    <row r="19" spans="1:15" s="55" customFormat="1" ht="69" customHeight="1" x14ac:dyDescent="0.2">
      <c r="A19" s="36">
        <v>16</v>
      </c>
      <c r="B19" s="10" t="s">
        <v>413</v>
      </c>
      <c r="C19" s="36" t="s">
        <v>732</v>
      </c>
      <c r="D19" s="51" t="s">
        <v>739</v>
      </c>
      <c r="E19" s="10" t="s">
        <v>106</v>
      </c>
      <c r="F19" s="36" t="s">
        <v>12</v>
      </c>
      <c r="G19" s="10">
        <v>200</v>
      </c>
      <c r="H19" s="11">
        <f t="shared" si="1"/>
        <v>160</v>
      </c>
      <c r="I19" s="11">
        <f t="shared" si="2"/>
        <v>20</v>
      </c>
      <c r="J19" s="11">
        <f t="shared" si="3"/>
        <v>20</v>
      </c>
      <c r="K19" s="11">
        <f t="shared" si="0"/>
        <v>200</v>
      </c>
      <c r="L19" s="36"/>
      <c r="M19" s="36" t="s">
        <v>26</v>
      </c>
      <c r="N19" s="36" t="s">
        <v>40</v>
      </c>
      <c r="O19" s="10" t="s">
        <v>207</v>
      </c>
    </row>
    <row r="20" spans="1:15" s="55" customFormat="1" ht="69" customHeight="1" x14ac:dyDescent="0.2">
      <c r="A20" s="36">
        <v>17</v>
      </c>
      <c r="B20" s="10" t="s">
        <v>414</v>
      </c>
      <c r="C20" s="36" t="s">
        <v>732</v>
      </c>
      <c r="D20" s="51" t="s">
        <v>739</v>
      </c>
      <c r="E20" s="10" t="s">
        <v>106</v>
      </c>
      <c r="F20" s="36" t="s">
        <v>12</v>
      </c>
      <c r="G20" s="10">
        <v>200</v>
      </c>
      <c r="H20" s="11">
        <f t="shared" si="1"/>
        <v>160</v>
      </c>
      <c r="I20" s="11">
        <f t="shared" si="2"/>
        <v>20</v>
      </c>
      <c r="J20" s="11">
        <f t="shared" si="3"/>
        <v>20</v>
      </c>
      <c r="K20" s="11">
        <f t="shared" si="0"/>
        <v>200</v>
      </c>
      <c r="L20" s="36"/>
      <c r="M20" s="36" t="s">
        <v>26</v>
      </c>
      <c r="N20" s="36" t="s">
        <v>40</v>
      </c>
      <c r="O20" s="10" t="s">
        <v>391</v>
      </c>
    </row>
    <row r="21" spans="1:15" s="55" customFormat="1" ht="69" customHeight="1" x14ac:dyDescent="0.2">
      <c r="A21" s="36">
        <v>18</v>
      </c>
      <c r="B21" s="10" t="s">
        <v>415</v>
      </c>
      <c r="C21" s="36" t="s">
        <v>732</v>
      </c>
      <c r="D21" s="51" t="s">
        <v>739</v>
      </c>
      <c r="E21" s="10" t="s">
        <v>106</v>
      </c>
      <c r="F21" s="36" t="s">
        <v>12</v>
      </c>
      <c r="G21" s="10">
        <v>200</v>
      </c>
      <c r="H21" s="11">
        <f t="shared" si="1"/>
        <v>160</v>
      </c>
      <c r="I21" s="11">
        <f t="shared" si="2"/>
        <v>20</v>
      </c>
      <c r="J21" s="11">
        <f t="shared" si="3"/>
        <v>20</v>
      </c>
      <c r="K21" s="11">
        <f t="shared" si="0"/>
        <v>200</v>
      </c>
      <c r="L21" s="36"/>
      <c r="M21" s="36" t="s">
        <v>26</v>
      </c>
      <c r="N21" s="36" t="s">
        <v>40</v>
      </c>
      <c r="O21" s="10" t="s">
        <v>391</v>
      </c>
    </row>
    <row r="22" spans="1:15" s="55" customFormat="1" ht="69" customHeight="1" x14ac:dyDescent="0.2">
      <c r="A22" s="36">
        <v>19</v>
      </c>
      <c r="B22" s="10" t="s">
        <v>416</v>
      </c>
      <c r="C22" s="36" t="s">
        <v>732</v>
      </c>
      <c r="D22" s="51" t="s">
        <v>739</v>
      </c>
      <c r="E22" s="10" t="s">
        <v>106</v>
      </c>
      <c r="F22" s="36" t="s">
        <v>12</v>
      </c>
      <c r="G22" s="10">
        <v>200</v>
      </c>
      <c r="H22" s="11">
        <f t="shared" si="1"/>
        <v>160</v>
      </c>
      <c r="I22" s="11">
        <f t="shared" si="2"/>
        <v>20</v>
      </c>
      <c r="J22" s="11">
        <f t="shared" si="3"/>
        <v>20</v>
      </c>
      <c r="K22" s="11">
        <f t="shared" si="0"/>
        <v>200</v>
      </c>
      <c r="L22" s="36"/>
      <c r="M22" s="36" t="s">
        <v>26</v>
      </c>
      <c r="N22" s="36" t="s">
        <v>40</v>
      </c>
      <c r="O22" s="10" t="s">
        <v>528</v>
      </c>
    </row>
    <row r="23" spans="1:15" s="55" customFormat="1" ht="69" customHeight="1" x14ac:dyDescent="0.2">
      <c r="A23" s="36">
        <v>20</v>
      </c>
      <c r="B23" s="10" t="s">
        <v>417</v>
      </c>
      <c r="C23" s="36" t="s">
        <v>732</v>
      </c>
      <c r="D23" s="51" t="s">
        <v>739</v>
      </c>
      <c r="E23" s="10" t="s">
        <v>106</v>
      </c>
      <c r="F23" s="36" t="s">
        <v>12</v>
      </c>
      <c r="G23" s="10">
        <v>200</v>
      </c>
      <c r="H23" s="11">
        <f t="shared" si="1"/>
        <v>160</v>
      </c>
      <c r="I23" s="11">
        <f t="shared" si="2"/>
        <v>20</v>
      </c>
      <c r="J23" s="11">
        <f t="shared" si="3"/>
        <v>20</v>
      </c>
      <c r="K23" s="11">
        <f t="shared" si="0"/>
        <v>200</v>
      </c>
      <c r="L23" s="36"/>
      <c r="M23" s="36" t="s">
        <v>26</v>
      </c>
      <c r="N23" s="36" t="s">
        <v>40</v>
      </c>
      <c r="O23" s="10" t="s">
        <v>207</v>
      </c>
    </row>
    <row r="24" spans="1:15" s="55" customFormat="1" ht="69" customHeight="1" x14ac:dyDescent="0.2">
      <c r="A24" s="36">
        <v>21</v>
      </c>
      <c r="B24" s="10" t="s">
        <v>418</v>
      </c>
      <c r="C24" s="36" t="s">
        <v>732</v>
      </c>
      <c r="D24" s="51" t="s">
        <v>739</v>
      </c>
      <c r="E24" s="10" t="s">
        <v>106</v>
      </c>
      <c r="F24" s="36" t="s">
        <v>12</v>
      </c>
      <c r="G24" s="10">
        <v>200</v>
      </c>
      <c r="H24" s="11">
        <f t="shared" si="1"/>
        <v>160</v>
      </c>
      <c r="I24" s="11">
        <f t="shared" si="2"/>
        <v>20</v>
      </c>
      <c r="J24" s="11">
        <f t="shared" si="3"/>
        <v>20</v>
      </c>
      <c r="K24" s="11">
        <f t="shared" si="0"/>
        <v>200</v>
      </c>
      <c r="L24" s="36"/>
      <c r="M24" s="36" t="s">
        <v>26</v>
      </c>
      <c r="N24" s="36" t="s">
        <v>40</v>
      </c>
      <c r="O24" s="10" t="s">
        <v>528</v>
      </c>
    </row>
    <row r="25" spans="1:15" s="55" customFormat="1" ht="69" customHeight="1" x14ac:dyDescent="0.2">
      <c r="A25" s="36">
        <v>22</v>
      </c>
      <c r="B25" s="10" t="s">
        <v>419</v>
      </c>
      <c r="C25" s="36" t="s">
        <v>732</v>
      </c>
      <c r="D25" s="51" t="s">
        <v>739</v>
      </c>
      <c r="E25" s="10" t="s">
        <v>106</v>
      </c>
      <c r="F25" s="36" t="s">
        <v>12</v>
      </c>
      <c r="G25" s="10">
        <v>200</v>
      </c>
      <c r="H25" s="11">
        <f t="shared" si="1"/>
        <v>160</v>
      </c>
      <c r="I25" s="11">
        <f t="shared" si="2"/>
        <v>20</v>
      </c>
      <c r="J25" s="11">
        <f t="shared" si="3"/>
        <v>20</v>
      </c>
      <c r="K25" s="11">
        <f t="shared" si="0"/>
        <v>200</v>
      </c>
      <c r="L25" s="36"/>
      <c r="M25" s="36" t="s">
        <v>26</v>
      </c>
      <c r="N25" s="36" t="s">
        <v>40</v>
      </c>
      <c r="O25" s="10" t="s">
        <v>391</v>
      </c>
    </row>
    <row r="26" spans="1:15" s="55" customFormat="1" ht="69" customHeight="1" x14ac:dyDescent="0.2">
      <c r="A26" s="36">
        <v>23</v>
      </c>
      <c r="B26" s="10" t="s">
        <v>420</v>
      </c>
      <c r="C26" s="36" t="s">
        <v>732</v>
      </c>
      <c r="D26" s="51" t="s">
        <v>739</v>
      </c>
      <c r="E26" s="10" t="s">
        <v>106</v>
      </c>
      <c r="F26" s="36" t="s">
        <v>12</v>
      </c>
      <c r="G26" s="10">
        <v>200</v>
      </c>
      <c r="H26" s="11">
        <f t="shared" si="1"/>
        <v>160</v>
      </c>
      <c r="I26" s="11">
        <f t="shared" si="2"/>
        <v>20</v>
      </c>
      <c r="J26" s="11">
        <f t="shared" si="3"/>
        <v>20</v>
      </c>
      <c r="K26" s="11">
        <f t="shared" si="0"/>
        <v>200</v>
      </c>
      <c r="L26" s="36"/>
      <c r="M26" s="36" t="s">
        <v>26</v>
      </c>
      <c r="N26" s="36" t="s">
        <v>40</v>
      </c>
      <c r="O26" s="10" t="s">
        <v>394</v>
      </c>
    </row>
    <row r="27" spans="1:15" s="55" customFormat="1" ht="69" customHeight="1" x14ac:dyDescent="0.2">
      <c r="A27" s="36">
        <v>24</v>
      </c>
      <c r="B27" s="10" t="s">
        <v>421</v>
      </c>
      <c r="C27" s="36" t="s">
        <v>732</v>
      </c>
      <c r="D27" s="51" t="s">
        <v>739</v>
      </c>
      <c r="E27" s="10" t="s">
        <v>106</v>
      </c>
      <c r="F27" s="36" t="s">
        <v>12</v>
      </c>
      <c r="G27" s="10">
        <v>200</v>
      </c>
      <c r="H27" s="11">
        <f t="shared" si="1"/>
        <v>160</v>
      </c>
      <c r="I27" s="11">
        <f t="shared" si="2"/>
        <v>20</v>
      </c>
      <c r="J27" s="11">
        <f t="shared" si="3"/>
        <v>20</v>
      </c>
      <c r="K27" s="11">
        <f t="shared" si="0"/>
        <v>200</v>
      </c>
      <c r="L27" s="36" t="s">
        <v>445</v>
      </c>
      <c r="M27" s="36" t="s">
        <v>26</v>
      </c>
      <c r="N27" s="36" t="s">
        <v>40</v>
      </c>
      <c r="O27" s="10" t="s">
        <v>393</v>
      </c>
    </row>
    <row r="28" spans="1:15" s="55" customFormat="1" ht="69" customHeight="1" x14ac:dyDescent="0.2">
      <c r="A28" s="36">
        <v>25</v>
      </c>
      <c r="B28" s="10" t="s">
        <v>422</v>
      </c>
      <c r="C28" s="36" t="s">
        <v>732</v>
      </c>
      <c r="D28" s="51" t="s">
        <v>739</v>
      </c>
      <c r="E28" s="10" t="s">
        <v>106</v>
      </c>
      <c r="F28" s="36" t="s">
        <v>12</v>
      </c>
      <c r="G28" s="10">
        <v>200</v>
      </c>
      <c r="H28" s="11">
        <f t="shared" si="1"/>
        <v>160</v>
      </c>
      <c r="I28" s="11">
        <f t="shared" si="2"/>
        <v>20</v>
      </c>
      <c r="J28" s="11">
        <f t="shared" si="3"/>
        <v>20</v>
      </c>
      <c r="K28" s="11">
        <f t="shared" si="0"/>
        <v>200</v>
      </c>
      <c r="L28" s="36"/>
      <c r="M28" s="36" t="s">
        <v>26</v>
      </c>
      <c r="N28" s="36" t="s">
        <v>40</v>
      </c>
      <c r="O28" s="10" t="s">
        <v>393</v>
      </c>
    </row>
    <row r="29" spans="1:15" s="55" customFormat="1" ht="69" customHeight="1" x14ac:dyDescent="0.2">
      <c r="A29" s="36">
        <v>26</v>
      </c>
      <c r="B29" s="10" t="s">
        <v>423</v>
      </c>
      <c r="C29" s="36" t="s">
        <v>732</v>
      </c>
      <c r="D29" s="51" t="s">
        <v>739</v>
      </c>
      <c r="E29" s="10" t="s">
        <v>106</v>
      </c>
      <c r="F29" s="36" t="s">
        <v>12</v>
      </c>
      <c r="G29" s="10">
        <v>200</v>
      </c>
      <c r="H29" s="11">
        <f t="shared" si="1"/>
        <v>160</v>
      </c>
      <c r="I29" s="11">
        <f t="shared" si="2"/>
        <v>20</v>
      </c>
      <c r="J29" s="11">
        <f t="shared" si="3"/>
        <v>20</v>
      </c>
      <c r="K29" s="11">
        <f t="shared" si="0"/>
        <v>200</v>
      </c>
      <c r="L29" s="36"/>
      <c r="M29" s="36" t="s">
        <v>26</v>
      </c>
      <c r="N29" s="36" t="s">
        <v>40</v>
      </c>
      <c r="O29" s="10" t="s">
        <v>392</v>
      </c>
    </row>
    <row r="30" spans="1:15" s="55" customFormat="1" ht="69" customHeight="1" x14ac:dyDescent="0.2">
      <c r="A30" s="36">
        <v>27</v>
      </c>
      <c r="B30" s="10" t="s">
        <v>424</v>
      </c>
      <c r="C30" s="36" t="s">
        <v>732</v>
      </c>
      <c r="D30" s="51" t="s">
        <v>739</v>
      </c>
      <c r="E30" s="10" t="s">
        <v>106</v>
      </c>
      <c r="F30" s="36" t="s">
        <v>12</v>
      </c>
      <c r="G30" s="10">
        <v>200</v>
      </c>
      <c r="H30" s="11">
        <f t="shared" si="1"/>
        <v>160</v>
      </c>
      <c r="I30" s="11">
        <f t="shared" si="2"/>
        <v>20</v>
      </c>
      <c r="J30" s="11">
        <f t="shared" si="3"/>
        <v>20</v>
      </c>
      <c r="K30" s="11">
        <f t="shared" si="0"/>
        <v>200</v>
      </c>
      <c r="L30" s="36"/>
      <c r="M30" s="36" t="s">
        <v>26</v>
      </c>
      <c r="N30" s="36" t="s">
        <v>40</v>
      </c>
      <c r="O30" s="10" t="s">
        <v>207</v>
      </c>
    </row>
    <row r="31" spans="1:15" s="55" customFormat="1" ht="69" customHeight="1" x14ac:dyDescent="0.2">
      <c r="A31" s="36">
        <v>28</v>
      </c>
      <c r="B31" s="10" t="s">
        <v>425</v>
      </c>
      <c r="C31" s="36" t="s">
        <v>732</v>
      </c>
      <c r="D31" s="51" t="s">
        <v>739</v>
      </c>
      <c r="E31" s="10" t="s">
        <v>106</v>
      </c>
      <c r="F31" s="36" t="s">
        <v>12</v>
      </c>
      <c r="G31" s="10">
        <v>200</v>
      </c>
      <c r="H31" s="11">
        <f t="shared" si="1"/>
        <v>160</v>
      </c>
      <c r="I31" s="11">
        <f t="shared" si="2"/>
        <v>20</v>
      </c>
      <c r="J31" s="11">
        <f t="shared" si="3"/>
        <v>20</v>
      </c>
      <c r="K31" s="11">
        <f t="shared" si="0"/>
        <v>200</v>
      </c>
      <c r="L31" s="36"/>
      <c r="M31" s="36" t="s">
        <v>26</v>
      </c>
      <c r="N31" s="36" t="s">
        <v>40</v>
      </c>
      <c r="O31" s="10" t="s">
        <v>387</v>
      </c>
    </row>
    <row r="32" spans="1:15" s="55" customFormat="1" ht="69" customHeight="1" x14ac:dyDescent="0.2">
      <c r="A32" s="36">
        <v>29</v>
      </c>
      <c r="B32" s="10" t="s">
        <v>426</v>
      </c>
      <c r="C32" s="36" t="s">
        <v>732</v>
      </c>
      <c r="D32" s="51" t="s">
        <v>739</v>
      </c>
      <c r="E32" s="10" t="s">
        <v>106</v>
      </c>
      <c r="F32" s="36" t="s">
        <v>12</v>
      </c>
      <c r="G32" s="10">
        <v>200</v>
      </c>
      <c r="H32" s="11">
        <f t="shared" si="1"/>
        <v>160</v>
      </c>
      <c r="I32" s="11">
        <f t="shared" si="2"/>
        <v>20</v>
      </c>
      <c r="J32" s="11">
        <f t="shared" si="3"/>
        <v>20</v>
      </c>
      <c r="K32" s="11">
        <f t="shared" si="0"/>
        <v>200</v>
      </c>
      <c r="L32" s="36"/>
      <c r="M32" s="36" t="s">
        <v>26</v>
      </c>
      <c r="N32" s="36" t="s">
        <v>40</v>
      </c>
      <c r="O32" s="10" t="s">
        <v>394</v>
      </c>
    </row>
    <row r="33" spans="1:15" s="55" customFormat="1" ht="69" customHeight="1" x14ac:dyDescent="0.2">
      <c r="A33" s="36">
        <v>30</v>
      </c>
      <c r="B33" s="10" t="s">
        <v>427</v>
      </c>
      <c r="C33" s="36" t="s">
        <v>732</v>
      </c>
      <c r="D33" s="51" t="s">
        <v>740</v>
      </c>
      <c r="E33" s="10" t="s">
        <v>106</v>
      </c>
      <c r="F33" s="36" t="s">
        <v>12</v>
      </c>
      <c r="G33" s="10">
        <v>200</v>
      </c>
      <c r="H33" s="11">
        <f t="shared" si="1"/>
        <v>160</v>
      </c>
      <c r="I33" s="11">
        <f t="shared" si="2"/>
        <v>20</v>
      </c>
      <c r="J33" s="11">
        <f t="shared" si="3"/>
        <v>20</v>
      </c>
      <c r="K33" s="11">
        <f t="shared" si="0"/>
        <v>200</v>
      </c>
      <c r="L33" s="36"/>
      <c r="M33" s="36" t="s">
        <v>26</v>
      </c>
      <c r="N33" s="36" t="s">
        <v>40</v>
      </c>
      <c r="O33" s="10" t="s">
        <v>392</v>
      </c>
    </row>
    <row r="34" spans="1:15" s="55" customFormat="1" ht="69" customHeight="1" x14ac:dyDescent="0.2">
      <c r="A34" s="36">
        <v>31</v>
      </c>
      <c r="B34" s="10" t="s">
        <v>428</v>
      </c>
      <c r="C34" s="36" t="s">
        <v>732</v>
      </c>
      <c r="D34" s="51" t="s">
        <v>739</v>
      </c>
      <c r="E34" s="10" t="s">
        <v>106</v>
      </c>
      <c r="F34" s="36" t="s">
        <v>12</v>
      </c>
      <c r="G34" s="10">
        <v>200</v>
      </c>
      <c r="H34" s="11">
        <f t="shared" si="1"/>
        <v>160</v>
      </c>
      <c r="I34" s="11">
        <f t="shared" si="2"/>
        <v>20</v>
      </c>
      <c r="J34" s="11">
        <f t="shared" si="3"/>
        <v>20</v>
      </c>
      <c r="K34" s="11">
        <f t="shared" si="0"/>
        <v>200</v>
      </c>
      <c r="L34" s="36"/>
      <c r="M34" s="36" t="s">
        <v>26</v>
      </c>
      <c r="N34" s="36" t="s">
        <v>40</v>
      </c>
      <c r="O34" s="10" t="s">
        <v>528</v>
      </c>
    </row>
    <row r="35" spans="1:15" s="55" customFormat="1" ht="69" customHeight="1" x14ac:dyDescent="0.2">
      <c r="A35" s="36">
        <v>32</v>
      </c>
      <c r="B35" s="10" t="s">
        <v>429</v>
      </c>
      <c r="C35" s="36" t="s">
        <v>732</v>
      </c>
      <c r="D35" s="51" t="s">
        <v>739</v>
      </c>
      <c r="E35" s="10" t="s">
        <v>106</v>
      </c>
      <c r="F35" s="36" t="s">
        <v>12</v>
      </c>
      <c r="G35" s="10">
        <v>200</v>
      </c>
      <c r="H35" s="11">
        <f t="shared" si="1"/>
        <v>160</v>
      </c>
      <c r="I35" s="11">
        <f t="shared" si="2"/>
        <v>20</v>
      </c>
      <c r="J35" s="11">
        <f t="shared" si="3"/>
        <v>20</v>
      </c>
      <c r="K35" s="11">
        <f t="shared" si="0"/>
        <v>200</v>
      </c>
      <c r="L35" s="36"/>
      <c r="M35" s="36" t="s">
        <v>26</v>
      </c>
      <c r="N35" s="36" t="s">
        <v>40</v>
      </c>
      <c r="O35" s="10" t="s">
        <v>391</v>
      </c>
    </row>
    <row r="36" spans="1:15" s="55" customFormat="1" ht="69" customHeight="1" x14ac:dyDescent="0.2">
      <c r="A36" s="36">
        <v>33</v>
      </c>
      <c r="B36" s="10" t="s">
        <v>430</v>
      </c>
      <c r="C36" s="36" t="s">
        <v>732</v>
      </c>
      <c r="D36" s="51" t="s">
        <v>739</v>
      </c>
      <c r="E36" s="10" t="s">
        <v>106</v>
      </c>
      <c r="F36" s="36" t="s">
        <v>12</v>
      </c>
      <c r="G36" s="10">
        <v>200</v>
      </c>
      <c r="H36" s="11">
        <f t="shared" si="1"/>
        <v>160</v>
      </c>
      <c r="I36" s="11">
        <f t="shared" si="2"/>
        <v>20</v>
      </c>
      <c r="J36" s="11">
        <f t="shared" si="3"/>
        <v>20</v>
      </c>
      <c r="K36" s="11">
        <f t="shared" si="0"/>
        <v>200</v>
      </c>
      <c r="L36" s="36"/>
      <c r="M36" s="36" t="s">
        <v>26</v>
      </c>
      <c r="N36" s="36" t="s">
        <v>40</v>
      </c>
      <c r="O36" s="10" t="s">
        <v>392</v>
      </c>
    </row>
    <row r="37" spans="1:15" s="55" customFormat="1" ht="69" customHeight="1" x14ac:dyDescent="0.2">
      <c r="A37" s="36">
        <v>34</v>
      </c>
      <c r="B37" s="10" t="s">
        <v>431</v>
      </c>
      <c r="C37" s="36" t="s">
        <v>732</v>
      </c>
      <c r="D37" s="51" t="s">
        <v>739</v>
      </c>
      <c r="E37" s="10" t="s">
        <v>106</v>
      </c>
      <c r="F37" s="36" t="s">
        <v>12</v>
      </c>
      <c r="G37" s="10">
        <v>200</v>
      </c>
      <c r="H37" s="11">
        <f t="shared" si="1"/>
        <v>160</v>
      </c>
      <c r="I37" s="11">
        <f t="shared" si="2"/>
        <v>20</v>
      </c>
      <c r="J37" s="11">
        <f t="shared" si="3"/>
        <v>20</v>
      </c>
      <c r="K37" s="11">
        <f t="shared" si="0"/>
        <v>200</v>
      </c>
      <c r="L37" s="36"/>
      <c r="M37" s="36" t="s">
        <v>26</v>
      </c>
      <c r="N37" s="36" t="s">
        <v>40</v>
      </c>
      <c r="O37" s="10" t="s">
        <v>391</v>
      </c>
    </row>
    <row r="38" spans="1:15" s="55" customFormat="1" ht="69" customHeight="1" x14ac:dyDescent="0.2">
      <c r="A38" s="36">
        <v>35</v>
      </c>
      <c r="B38" s="10" t="s">
        <v>432</v>
      </c>
      <c r="C38" s="36" t="s">
        <v>732</v>
      </c>
      <c r="D38" s="51" t="s">
        <v>739</v>
      </c>
      <c r="E38" s="10" t="s">
        <v>106</v>
      </c>
      <c r="F38" s="36" t="s">
        <v>12</v>
      </c>
      <c r="G38" s="10">
        <v>200</v>
      </c>
      <c r="H38" s="11">
        <f t="shared" si="1"/>
        <v>160</v>
      </c>
      <c r="I38" s="11">
        <f t="shared" si="2"/>
        <v>20</v>
      </c>
      <c r="J38" s="11">
        <f t="shared" si="3"/>
        <v>20</v>
      </c>
      <c r="K38" s="11">
        <f t="shared" si="0"/>
        <v>200</v>
      </c>
      <c r="L38" s="36"/>
      <c r="M38" s="36" t="s">
        <v>26</v>
      </c>
      <c r="N38" s="36" t="s">
        <v>40</v>
      </c>
      <c r="O38" s="10" t="s">
        <v>528</v>
      </c>
    </row>
    <row r="39" spans="1:15" s="55" customFormat="1" ht="69" customHeight="1" x14ac:dyDescent="0.2">
      <c r="A39" s="36">
        <v>36</v>
      </c>
      <c r="B39" s="10" t="s">
        <v>433</v>
      </c>
      <c r="C39" s="36" t="s">
        <v>732</v>
      </c>
      <c r="D39" s="51" t="s">
        <v>739</v>
      </c>
      <c r="E39" s="10" t="s">
        <v>106</v>
      </c>
      <c r="F39" s="36" t="s">
        <v>12</v>
      </c>
      <c r="G39" s="10">
        <v>200</v>
      </c>
      <c r="H39" s="11">
        <f t="shared" si="1"/>
        <v>160</v>
      </c>
      <c r="I39" s="11">
        <f t="shared" si="2"/>
        <v>20</v>
      </c>
      <c r="J39" s="11">
        <f t="shared" si="3"/>
        <v>20</v>
      </c>
      <c r="K39" s="11">
        <f t="shared" si="0"/>
        <v>200</v>
      </c>
      <c r="L39" s="36"/>
      <c r="M39" s="36" t="s">
        <v>26</v>
      </c>
      <c r="N39" s="36" t="s">
        <v>40</v>
      </c>
      <c r="O39" s="10" t="s">
        <v>392</v>
      </c>
    </row>
    <row r="40" spans="1:15" s="55" customFormat="1" ht="69" customHeight="1" x14ac:dyDescent="0.2">
      <c r="A40" s="36">
        <v>37</v>
      </c>
      <c r="B40" s="10" t="s">
        <v>434</v>
      </c>
      <c r="C40" s="36" t="s">
        <v>732</v>
      </c>
      <c r="D40" s="51" t="s">
        <v>739</v>
      </c>
      <c r="E40" s="10" t="s">
        <v>106</v>
      </c>
      <c r="F40" s="36" t="s">
        <v>12</v>
      </c>
      <c r="G40" s="10">
        <v>200</v>
      </c>
      <c r="H40" s="11">
        <f t="shared" si="1"/>
        <v>160</v>
      </c>
      <c r="I40" s="11">
        <f t="shared" si="2"/>
        <v>20</v>
      </c>
      <c r="J40" s="11">
        <f t="shared" si="3"/>
        <v>20</v>
      </c>
      <c r="K40" s="11">
        <f t="shared" si="0"/>
        <v>200</v>
      </c>
      <c r="L40" s="36"/>
      <c r="M40" s="36" t="s">
        <v>26</v>
      </c>
      <c r="N40" s="36" t="s">
        <v>40</v>
      </c>
      <c r="O40" s="10" t="s">
        <v>528</v>
      </c>
    </row>
    <row r="41" spans="1:15" s="55" customFormat="1" ht="69" customHeight="1" x14ac:dyDescent="0.2">
      <c r="A41" s="36">
        <v>38</v>
      </c>
      <c r="B41" s="10" t="s">
        <v>435</v>
      </c>
      <c r="C41" s="36" t="s">
        <v>732</v>
      </c>
      <c r="D41" s="51" t="s">
        <v>739</v>
      </c>
      <c r="E41" s="10" t="s">
        <v>106</v>
      </c>
      <c r="F41" s="36" t="s">
        <v>12</v>
      </c>
      <c r="G41" s="10">
        <v>200</v>
      </c>
      <c r="H41" s="11">
        <f t="shared" si="1"/>
        <v>160</v>
      </c>
      <c r="I41" s="11">
        <f t="shared" si="2"/>
        <v>20</v>
      </c>
      <c r="J41" s="11">
        <f t="shared" si="3"/>
        <v>20</v>
      </c>
      <c r="K41" s="11">
        <f t="shared" si="0"/>
        <v>200</v>
      </c>
      <c r="L41" s="36"/>
      <c r="M41" s="36" t="s">
        <v>26</v>
      </c>
      <c r="N41" s="36" t="s">
        <v>40</v>
      </c>
      <c r="O41" s="10" t="s">
        <v>393</v>
      </c>
    </row>
    <row r="42" spans="1:15" s="55" customFormat="1" ht="69" customHeight="1" x14ac:dyDescent="0.2">
      <c r="A42" s="36">
        <v>39</v>
      </c>
      <c r="B42" s="10" t="s">
        <v>436</v>
      </c>
      <c r="C42" s="36" t="s">
        <v>732</v>
      </c>
      <c r="D42" s="51" t="s">
        <v>739</v>
      </c>
      <c r="E42" s="10" t="s">
        <v>106</v>
      </c>
      <c r="F42" s="36" t="s">
        <v>12</v>
      </c>
      <c r="G42" s="10">
        <v>200</v>
      </c>
      <c r="H42" s="11">
        <f t="shared" si="1"/>
        <v>160</v>
      </c>
      <c r="I42" s="11">
        <f t="shared" si="2"/>
        <v>20</v>
      </c>
      <c r="J42" s="11">
        <f t="shared" si="3"/>
        <v>20</v>
      </c>
      <c r="K42" s="11">
        <f t="shared" si="0"/>
        <v>200</v>
      </c>
      <c r="L42" s="36"/>
      <c r="M42" s="36" t="s">
        <v>26</v>
      </c>
      <c r="N42" s="36" t="s">
        <v>40</v>
      </c>
      <c r="O42" s="10" t="s">
        <v>387</v>
      </c>
    </row>
    <row r="43" spans="1:15" s="55" customFormat="1" ht="69" customHeight="1" x14ac:dyDescent="0.2">
      <c r="A43" s="36">
        <v>40</v>
      </c>
      <c r="B43" s="10" t="s">
        <v>438</v>
      </c>
      <c r="C43" s="36" t="s">
        <v>437</v>
      </c>
      <c r="D43" s="51" t="s">
        <v>739</v>
      </c>
      <c r="E43" s="10" t="s">
        <v>106</v>
      </c>
      <c r="F43" s="36" t="s">
        <v>12</v>
      </c>
      <c r="G43" s="10">
        <v>200</v>
      </c>
      <c r="H43" s="11">
        <f t="shared" si="1"/>
        <v>160</v>
      </c>
      <c r="I43" s="11">
        <f t="shared" si="2"/>
        <v>20</v>
      </c>
      <c r="J43" s="11">
        <f t="shared" si="3"/>
        <v>20</v>
      </c>
      <c r="K43" s="11">
        <f t="shared" si="0"/>
        <v>200</v>
      </c>
      <c r="L43" s="36"/>
      <c r="M43" s="36" t="s">
        <v>26</v>
      </c>
      <c r="N43" s="36" t="s">
        <v>40</v>
      </c>
      <c r="O43" s="10" t="s">
        <v>394</v>
      </c>
    </row>
    <row r="44" spans="1:15" s="55" customFormat="1" ht="69" customHeight="1" x14ac:dyDescent="0.2">
      <c r="A44" s="36">
        <v>41</v>
      </c>
      <c r="B44" s="10" t="s">
        <v>439</v>
      </c>
      <c r="C44" s="36" t="s">
        <v>732</v>
      </c>
      <c r="D44" s="51" t="s">
        <v>739</v>
      </c>
      <c r="E44" s="10" t="s">
        <v>106</v>
      </c>
      <c r="F44" s="36" t="s">
        <v>12</v>
      </c>
      <c r="G44" s="10">
        <v>200</v>
      </c>
      <c r="H44" s="11">
        <f t="shared" si="1"/>
        <v>160</v>
      </c>
      <c r="I44" s="11">
        <f t="shared" si="2"/>
        <v>20</v>
      </c>
      <c r="J44" s="11">
        <f t="shared" si="3"/>
        <v>20</v>
      </c>
      <c r="K44" s="11">
        <f t="shared" si="0"/>
        <v>200</v>
      </c>
      <c r="L44" s="36"/>
      <c r="M44" s="36" t="s">
        <v>26</v>
      </c>
      <c r="N44" s="36" t="s">
        <v>40</v>
      </c>
      <c r="O44" s="10" t="s">
        <v>394</v>
      </c>
    </row>
    <row r="45" spans="1:15" s="55" customFormat="1" ht="69" customHeight="1" x14ac:dyDescent="0.2">
      <c r="A45" s="36">
        <v>42</v>
      </c>
      <c r="B45" s="10" t="s">
        <v>440</v>
      </c>
      <c r="C45" s="36" t="s">
        <v>732</v>
      </c>
      <c r="D45" s="51" t="s">
        <v>739</v>
      </c>
      <c r="E45" s="10" t="s">
        <v>106</v>
      </c>
      <c r="F45" s="36" t="s">
        <v>12</v>
      </c>
      <c r="G45" s="10">
        <v>200</v>
      </c>
      <c r="H45" s="11">
        <f t="shared" si="1"/>
        <v>160</v>
      </c>
      <c r="I45" s="11">
        <f t="shared" si="2"/>
        <v>20</v>
      </c>
      <c r="J45" s="11">
        <f t="shared" si="3"/>
        <v>20</v>
      </c>
      <c r="K45" s="11">
        <f t="shared" si="0"/>
        <v>200</v>
      </c>
      <c r="L45" s="36"/>
      <c r="M45" s="36" t="s">
        <v>26</v>
      </c>
      <c r="N45" s="36" t="s">
        <v>40</v>
      </c>
      <c r="O45" s="10" t="s">
        <v>393</v>
      </c>
    </row>
    <row r="46" spans="1:15" s="55" customFormat="1" ht="69" customHeight="1" x14ac:dyDescent="0.2">
      <c r="A46" s="36">
        <v>43</v>
      </c>
      <c r="B46" s="10" t="s">
        <v>441</v>
      </c>
      <c r="C46" s="36" t="s">
        <v>732</v>
      </c>
      <c r="D46" s="51" t="s">
        <v>739</v>
      </c>
      <c r="E46" s="10" t="s">
        <v>106</v>
      </c>
      <c r="F46" s="36" t="s">
        <v>12</v>
      </c>
      <c r="G46" s="10">
        <v>200</v>
      </c>
      <c r="H46" s="11">
        <f t="shared" si="1"/>
        <v>160</v>
      </c>
      <c r="I46" s="11">
        <f t="shared" si="2"/>
        <v>20</v>
      </c>
      <c r="J46" s="11">
        <f t="shared" si="3"/>
        <v>20</v>
      </c>
      <c r="K46" s="11">
        <f t="shared" si="0"/>
        <v>200</v>
      </c>
      <c r="L46" s="36"/>
      <c r="M46" s="36" t="s">
        <v>26</v>
      </c>
      <c r="N46" s="36" t="s">
        <v>40</v>
      </c>
      <c r="O46" s="10" t="s">
        <v>528</v>
      </c>
    </row>
    <row r="47" spans="1:15" s="55" customFormat="1" ht="69" customHeight="1" x14ac:dyDescent="0.2">
      <c r="A47" s="36">
        <v>44</v>
      </c>
      <c r="B47" s="10" t="s">
        <v>442</v>
      </c>
      <c r="C47" s="36" t="s">
        <v>732</v>
      </c>
      <c r="D47" s="51" t="s">
        <v>739</v>
      </c>
      <c r="E47" s="10" t="s">
        <v>106</v>
      </c>
      <c r="F47" s="36" t="s">
        <v>12</v>
      </c>
      <c r="G47" s="10">
        <v>200</v>
      </c>
      <c r="H47" s="11">
        <f t="shared" si="1"/>
        <v>160</v>
      </c>
      <c r="I47" s="11">
        <f t="shared" si="2"/>
        <v>20</v>
      </c>
      <c r="J47" s="11">
        <f t="shared" si="3"/>
        <v>20</v>
      </c>
      <c r="K47" s="11">
        <f t="shared" si="0"/>
        <v>200</v>
      </c>
      <c r="L47" s="36"/>
      <c r="M47" s="36" t="s">
        <v>26</v>
      </c>
      <c r="N47" s="36" t="s">
        <v>40</v>
      </c>
      <c r="O47" s="10" t="s">
        <v>394</v>
      </c>
    </row>
    <row r="48" spans="1:15" s="55" customFormat="1" ht="69" customHeight="1" x14ac:dyDescent="0.2">
      <c r="A48" s="36">
        <v>45</v>
      </c>
      <c r="B48" s="10" t="s">
        <v>443</v>
      </c>
      <c r="C48" s="36" t="s">
        <v>732</v>
      </c>
      <c r="D48" s="51" t="s">
        <v>739</v>
      </c>
      <c r="E48" s="10" t="s">
        <v>106</v>
      </c>
      <c r="F48" s="36" t="s">
        <v>12</v>
      </c>
      <c r="G48" s="10">
        <v>200</v>
      </c>
      <c r="H48" s="11">
        <f t="shared" si="1"/>
        <v>160</v>
      </c>
      <c r="I48" s="11">
        <f t="shared" si="2"/>
        <v>20</v>
      </c>
      <c r="J48" s="11">
        <f t="shared" si="3"/>
        <v>20</v>
      </c>
      <c r="K48" s="11">
        <f t="shared" si="0"/>
        <v>200</v>
      </c>
      <c r="L48" s="36"/>
      <c r="M48" s="36" t="s">
        <v>26</v>
      </c>
      <c r="N48" s="36" t="s">
        <v>40</v>
      </c>
      <c r="O48" s="10" t="s">
        <v>528</v>
      </c>
    </row>
    <row r="49" spans="1:15" s="55" customFormat="1" ht="69" customHeight="1" x14ac:dyDescent="0.2">
      <c r="A49" s="36">
        <v>46</v>
      </c>
      <c r="B49" s="10" t="s">
        <v>444</v>
      </c>
      <c r="C49" s="36" t="s">
        <v>732</v>
      </c>
      <c r="D49" s="51" t="s">
        <v>739</v>
      </c>
      <c r="E49" s="10" t="s">
        <v>106</v>
      </c>
      <c r="F49" s="36" t="s">
        <v>12</v>
      </c>
      <c r="G49" s="10">
        <v>200</v>
      </c>
      <c r="H49" s="11">
        <f t="shared" si="1"/>
        <v>160</v>
      </c>
      <c r="I49" s="11">
        <f t="shared" si="2"/>
        <v>20</v>
      </c>
      <c r="J49" s="11">
        <f t="shared" si="3"/>
        <v>20</v>
      </c>
      <c r="K49" s="11">
        <f t="shared" si="0"/>
        <v>200</v>
      </c>
      <c r="L49" s="36"/>
      <c r="M49" s="36" t="s">
        <v>26</v>
      </c>
      <c r="N49" s="36" t="s">
        <v>40</v>
      </c>
      <c r="O49" s="10" t="s">
        <v>528</v>
      </c>
    </row>
    <row r="50" spans="1:15" s="55" customFormat="1" ht="69" customHeight="1" x14ac:dyDescent="0.2">
      <c r="A50" s="36">
        <v>47</v>
      </c>
      <c r="B50" s="10" t="s">
        <v>397</v>
      </c>
      <c r="C50" s="36" t="s">
        <v>732</v>
      </c>
      <c r="D50" s="51" t="s">
        <v>739</v>
      </c>
      <c r="E50" s="10" t="s">
        <v>106</v>
      </c>
      <c r="F50" s="36" t="s">
        <v>12</v>
      </c>
      <c r="G50" s="10">
        <v>200</v>
      </c>
      <c r="H50" s="11">
        <f t="shared" si="1"/>
        <v>160</v>
      </c>
      <c r="I50" s="11">
        <f t="shared" ref="I50:I51" si="4">(G50-H50)*0.5</f>
        <v>20</v>
      </c>
      <c r="J50" s="11">
        <f t="shared" ref="J50:J51" si="5">G50-H50-I50</f>
        <v>20</v>
      </c>
      <c r="K50" s="11">
        <f t="shared" ref="K50:K51" si="6">G50</f>
        <v>200</v>
      </c>
      <c r="L50" s="36"/>
      <c r="M50" s="36" t="s">
        <v>26</v>
      </c>
      <c r="N50" s="36" t="s">
        <v>40</v>
      </c>
      <c r="O50" s="10" t="s">
        <v>393</v>
      </c>
    </row>
    <row r="51" spans="1:15" s="55" customFormat="1" ht="69" customHeight="1" x14ac:dyDescent="0.2">
      <c r="A51" s="36">
        <v>48</v>
      </c>
      <c r="B51" s="10" t="s">
        <v>398</v>
      </c>
      <c r="C51" s="36" t="s">
        <v>732</v>
      </c>
      <c r="D51" s="51" t="s">
        <v>739</v>
      </c>
      <c r="E51" s="10" t="s">
        <v>106</v>
      </c>
      <c r="F51" s="36" t="s">
        <v>12</v>
      </c>
      <c r="G51" s="10">
        <v>200</v>
      </c>
      <c r="H51" s="11">
        <f t="shared" si="1"/>
        <v>160</v>
      </c>
      <c r="I51" s="11">
        <f t="shared" si="4"/>
        <v>20</v>
      </c>
      <c r="J51" s="11">
        <f t="shared" si="5"/>
        <v>20</v>
      </c>
      <c r="K51" s="11">
        <f t="shared" si="6"/>
        <v>200</v>
      </c>
      <c r="L51" s="36"/>
      <c r="M51" s="36" t="s">
        <v>26</v>
      </c>
      <c r="N51" s="36" t="s">
        <v>40</v>
      </c>
      <c r="O51" s="10" t="s">
        <v>393</v>
      </c>
    </row>
  </sheetData>
  <autoFilter ref="E1:E4" xr:uid="{C6876541-018F-40A2-8A79-0EAE6AE9D135}"/>
  <sortState xmlns:xlrd2="http://schemas.microsoft.com/office/spreadsheetml/2017/richdata2" ref="A4:N4">
    <sortCondition ref="E10:E15" customList="楚雄市,双柏县,牟定县,南华县,姚安县,大姚县,永仁县,元谋县,武定县,禄丰县"/>
  </sortState>
  <mergeCells count="14">
    <mergeCell ref="O2:O3"/>
    <mergeCell ref="A1:N1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L2:L3"/>
    <mergeCell ref="H2:J2"/>
    <mergeCell ref="K2:K3"/>
  </mergeCells>
  <phoneticPr fontId="2" type="noConversion"/>
  <conditionalFormatting sqref="B4:B17">
    <cfRule type="duplicateValues" dxfId="38" priority="4"/>
  </conditionalFormatting>
  <conditionalFormatting sqref="B18:B49">
    <cfRule type="duplicateValues" dxfId="37" priority="3"/>
  </conditionalFormatting>
  <conditionalFormatting sqref="B50">
    <cfRule type="duplicateValues" dxfId="36" priority="2"/>
  </conditionalFormatting>
  <conditionalFormatting sqref="B51">
    <cfRule type="duplicateValues" dxfId="35" priority="1"/>
  </conditionalFormatting>
  <pageMargins left="0.78740157480314965" right="0.78740157480314965" top="0.78740157480314965" bottom="0.78740157480314965" header="0" footer="0"/>
  <pageSetup paperSize="8" orientation="landscape" r:id="rId1"/>
  <headerFooter>
    <oddFooter>&amp;C 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zoomScale="80" zoomScaleNormal="80" zoomScaleSheetLayoutView="85" workbookViewId="0">
      <selection activeCell="D12" sqref="D12"/>
    </sheetView>
  </sheetViews>
  <sheetFormatPr defaultRowHeight="14.25" x14ac:dyDescent="0.2"/>
  <cols>
    <col min="1" max="1" width="7.125" style="110" customWidth="1"/>
    <col min="2" max="2" width="10.875" style="110" customWidth="1"/>
    <col min="3" max="3" width="5.875" style="104" customWidth="1"/>
    <col min="4" max="4" width="55.75" style="104" customWidth="1"/>
    <col min="5" max="5" width="6.25" style="110" customWidth="1"/>
    <col min="6" max="6" width="18" style="110" customWidth="1"/>
    <col min="7" max="7" width="8.625" style="110" customWidth="1"/>
    <col min="8" max="8" width="11.875" style="110" customWidth="1"/>
    <col min="9" max="9" width="10.625" style="110" customWidth="1"/>
    <col min="10" max="10" width="10.25" style="110" customWidth="1"/>
    <col min="11" max="11" width="10" style="110" customWidth="1"/>
    <col min="12" max="12" width="9.625" style="110" customWidth="1"/>
    <col min="13" max="16384" width="9" style="104"/>
  </cols>
  <sheetData>
    <row r="1" spans="1:16" ht="21.95" customHeight="1" x14ac:dyDescent="0.2">
      <c r="A1" s="102" t="s">
        <v>741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26"/>
      <c r="P1" s="103"/>
    </row>
    <row r="2" spans="1:16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46</v>
      </c>
      <c r="P2" s="101" t="s">
        <v>45</v>
      </c>
    </row>
    <row r="3" spans="1:16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  <c r="P3" s="101"/>
    </row>
    <row r="4" spans="1:16" s="80" customFormat="1" ht="51.75" customHeight="1" x14ac:dyDescent="0.2">
      <c r="A4" s="36">
        <v>1</v>
      </c>
      <c r="B4" s="36" t="s">
        <v>535</v>
      </c>
      <c r="C4" s="36" t="s">
        <v>732</v>
      </c>
      <c r="D4" s="51" t="s">
        <v>742</v>
      </c>
      <c r="E4" s="36" t="s">
        <v>106</v>
      </c>
      <c r="F4" s="36" t="s">
        <v>542</v>
      </c>
      <c r="G4" s="11">
        <v>684</v>
      </c>
      <c r="H4" s="11">
        <f>G4*0.8</f>
        <v>547.20000000000005</v>
      </c>
      <c r="I4" s="11">
        <f>(G4-H4)*0.5</f>
        <v>68.399999999999977</v>
      </c>
      <c r="J4" s="11">
        <f>G4-H4-I4</f>
        <v>68.399999999999977</v>
      </c>
      <c r="K4" s="11">
        <f>G4</f>
        <v>684</v>
      </c>
      <c r="L4" s="51"/>
      <c r="M4" s="36" t="s">
        <v>26</v>
      </c>
      <c r="N4" s="36" t="s">
        <v>40</v>
      </c>
      <c r="O4" s="10" t="s">
        <v>66</v>
      </c>
      <c r="P4" s="10" t="s">
        <v>391</v>
      </c>
    </row>
    <row r="5" spans="1:16" ht="51.75" customHeight="1" x14ac:dyDescent="0.2">
      <c r="A5" s="36">
        <v>2</v>
      </c>
      <c r="B5" s="36" t="s">
        <v>446</v>
      </c>
      <c r="C5" s="36" t="s">
        <v>732</v>
      </c>
      <c r="D5" s="51" t="s">
        <v>743</v>
      </c>
      <c r="E5" s="36" t="s">
        <v>106</v>
      </c>
      <c r="F5" s="36" t="s">
        <v>543</v>
      </c>
      <c r="G5" s="11">
        <v>576</v>
      </c>
      <c r="H5" s="11">
        <f t="shared" ref="H5:H19" si="0">G5*0.8</f>
        <v>460.8</v>
      </c>
      <c r="I5" s="11">
        <f t="shared" ref="I5:I19" si="1">(G5-H5)*0.5</f>
        <v>57.599999999999994</v>
      </c>
      <c r="J5" s="11">
        <f t="shared" ref="J5:J19" si="2">G5-H5-I5</f>
        <v>57.599999999999994</v>
      </c>
      <c r="K5" s="11">
        <f t="shared" ref="K5:K21" si="3">G5</f>
        <v>576</v>
      </c>
      <c r="L5" s="51"/>
      <c r="M5" s="36" t="s">
        <v>26</v>
      </c>
      <c r="N5" s="36" t="s">
        <v>40</v>
      </c>
      <c r="O5" s="10" t="s">
        <v>66</v>
      </c>
      <c r="P5" s="10" t="s">
        <v>391</v>
      </c>
    </row>
    <row r="6" spans="1:16" ht="51.75" customHeight="1" x14ac:dyDescent="0.2">
      <c r="A6" s="36">
        <v>3</v>
      </c>
      <c r="B6" s="36" t="s">
        <v>447</v>
      </c>
      <c r="C6" s="36" t="s">
        <v>732</v>
      </c>
      <c r="D6" s="51" t="s">
        <v>744</v>
      </c>
      <c r="E6" s="36" t="s">
        <v>106</v>
      </c>
      <c r="F6" s="36" t="s">
        <v>543</v>
      </c>
      <c r="G6" s="11">
        <v>644</v>
      </c>
      <c r="H6" s="11">
        <f t="shared" si="0"/>
        <v>515.20000000000005</v>
      </c>
      <c r="I6" s="11">
        <f t="shared" si="1"/>
        <v>64.399999999999977</v>
      </c>
      <c r="J6" s="11">
        <f t="shared" si="2"/>
        <v>64.399999999999977</v>
      </c>
      <c r="K6" s="11">
        <f t="shared" si="3"/>
        <v>644</v>
      </c>
      <c r="L6" s="51"/>
      <c r="M6" s="36" t="s">
        <v>26</v>
      </c>
      <c r="N6" s="36" t="s">
        <v>40</v>
      </c>
      <c r="O6" s="10" t="s">
        <v>66</v>
      </c>
      <c r="P6" s="10" t="s">
        <v>391</v>
      </c>
    </row>
    <row r="7" spans="1:16" ht="51.75" customHeight="1" x14ac:dyDescent="0.2">
      <c r="A7" s="36">
        <v>4</v>
      </c>
      <c r="B7" s="36" t="s">
        <v>448</v>
      </c>
      <c r="C7" s="36" t="s">
        <v>732</v>
      </c>
      <c r="D7" s="51" t="s">
        <v>745</v>
      </c>
      <c r="E7" s="36" t="s">
        <v>106</v>
      </c>
      <c r="F7" s="36" t="s">
        <v>543</v>
      </c>
      <c r="G7" s="11">
        <v>554</v>
      </c>
      <c r="H7" s="11">
        <f t="shared" si="0"/>
        <v>443.20000000000005</v>
      </c>
      <c r="I7" s="11">
        <f t="shared" si="1"/>
        <v>55.399999999999977</v>
      </c>
      <c r="J7" s="11">
        <f t="shared" si="2"/>
        <v>55.399999999999977</v>
      </c>
      <c r="K7" s="11">
        <f t="shared" si="3"/>
        <v>554</v>
      </c>
      <c r="L7" s="51"/>
      <c r="M7" s="36" t="s">
        <v>26</v>
      </c>
      <c r="N7" s="36" t="s">
        <v>40</v>
      </c>
      <c r="O7" s="10" t="s">
        <v>66</v>
      </c>
      <c r="P7" s="10" t="s">
        <v>391</v>
      </c>
    </row>
    <row r="8" spans="1:16" ht="51.75" customHeight="1" x14ac:dyDescent="0.2">
      <c r="A8" s="36">
        <v>5</v>
      </c>
      <c r="B8" s="36" t="s">
        <v>449</v>
      </c>
      <c r="C8" s="36" t="s">
        <v>732</v>
      </c>
      <c r="D8" s="51" t="s">
        <v>746</v>
      </c>
      <c r="E8" s="36" t="s">
        <v>106</v>
      </c>
      <c r="F8" s="36" t="s">
        <v>543</v>
      </c>
      <c r="G8" s="11">
        <v>578</v>
      </c>
      <c r="H8" s="11">
        <f t="shared" si="0"/>
        <v>462.40000000000003</v>
      </c>
      <c r="I8" s="11">
        <f t="shared" si="1"/>
        <v>57.799999999999983</v>
      </c>
      <c r="J8" s="11">
        <f t="shared" si="2"/>
        <v>57.799999999999983</v>
      </c>
      <c r="K8" s="11">
        <f t="shared" si="3"/>
        <v>578</v>
      </c>
      <c r="L8" s="51"/>
      <c r="M8" s="36" t="s">
        <v>26</v>
      </c>
      <c r="N8" s="36" t="s">
        <v>40</v>
      </c>
      <c r="O8" s="10" t="s">
        <v>66</v>
      </c>
      <c r="P8" s="10" t="s">
        <v>394</v>
      </c>
    </row>
    <row r="9" spans="1:16" ht="51.75" customHeight="1" x14ac:dyDescent="0.2">
      <c r="A9" s="36">
        <v>6</v>
      </c>
      <c r="B9" s="36" t="s">
        <v>450</v>
      </c>
      <c r="C9" s="36" t="s">
        <v>732</v>
      </c>
      <c r="D9" s="51" t="s">
        <v>747</v>
      </c>
      <c r="E9" s="36" t="s">
        <v>106</v>
      </c>
      <c r="F9" s="36" t="s">
        <v>543</v>
      </c>
      <c r="G9" s="11">
        <v>598</v>
      </c>
      <c r="H9" s="11">
        <f t="shared" si="0"/>
        <v>478.40000000000003</v>
      </c>
      <c r="I9" s="11">
        <f t="shared" si="1"/>
        <v>59.799999999999983</v>
      </c>
      <c r="J9" s="11">
        <f t="shared" si="2"/>
        <v>59.799999999999983</v>
      </c>
      <c r="K9" s="11">
        <f t="shared" si="3"/>
        <v>598</v>
      </c>
      <c r="L9" s="51"/>
      <c r="M9" s="36" t="s">
        <v>26</v>
      </c>
      <c r="N9" s="36" t="s">
        <v>40</v>
      </c>
      <c r="O9" s="10" t="s">
        <v>66</v>
      </c>
      <c r="P9" s="10" t="s">
        <v>394</v>
      </c>
    </row>
    <row r="10" spans="1:16" ht="51.75" customHeight="1" x14ac:dyDescent="0.2">
      <c r="A10" s="36">
        <v>7</v>
      </c>
      <c r="B10" s="36" t="s">
        <v>451</v>
      </c>
      <c r="C10" s="36" t="s">
        <v>732</v>
      </c>
      <c r="D10" s="51" t="s">
        <v>748</v>
      </c>
      <c r="E10" s="36" t="s">
        <v>106</v>
      </c>
      <c r="F10" s="36" t="s">
        <v>543</v>
      </c>
      <c r="G10" s="11">
        <v>546</v>
      </c>
      <c r="H10" s="11">
        <f t="shared" si="0"/>
        <v>436.8</v>
      </c>
      <c r="I10" s="11">
        <f t="shared" si="1"/>
        <v>54.599999999999994</v>
      </c>
      <c r="J10" s="11">
        <f t="shared" si="2"/>
        <v>54.599999999999994</v>
      </c>
      <c r="K10" s="11">
        <f t="shared" si="3"/>
        <v>546</v>
      </c>
      <c r="L10" s="51"/>
      <c r="M10" s="36" t="s">
        <v>26</v>
      </c>
      <c r="N10" s="36" t="s">
        <v>40</v>
      </c>
      <c r="O10" s="10" t="s">
        <v>66</v>
      </c>
      <c r="P10" s="10" t="s">
        <v>394</v>
      </c>
    </row>
    <row r="11" spans="1:16" ht="51.75" customHeight="1" x14ac:dyDescent="0.2">
      <c r="A11" s="36">
        <v>8</v>
      </c>
      <c r="B11" s="36" t="s">
        <v>749</v>
      </c>
      <c r="C11" s="36" t="s">
        <v>732</v>
      </c>
      <c r="D11" s="51" t="s">
        <v>750</v>
      </c>
      <c r="E11" s="36" t="s">
        <v>106</v>
      </c>
      <c r="F11" s="36" t="s">
        <v>543</v>
      </c>
      <c r="G11" s="11">
        <v>540</v>
      </c>
      <c r="H11" s="11">
        <f t="shared" si="0"/>
        <v>432</v>
      </c>
      <c r="I11" s="11">
        <f t="shared" si="1"/>
        <v>54</v>
      </c>
      <c r="J11" s="11">
        <f t="shared" si="2"/>
        <v>54</v>
      </c>
      <c r="K11" s="11">
        <f t="shared" si="3"/>
        <v>540</v>
      </c>
      <c r="L11" s="51"/>
      <c r="M11" s="36" t="s">
        <v>26</v>
      </c>
      <c r="N11" s="36" t="s">
        <v>40</v>
      </c>
      <c r="O11" s="10" t="s">
        <v>66</v>
      </c>
      <c r="P11" s="10" t="s">
        <v>391</v>
      </c>
    </row>
    <row r="12" spans="1:16" ht="51.75" customHeight="1" x14ac:dyDescent="0.2">
      <c r="A12" s="36">
        <v>9</v>
      </c>
      <c r="B12" s="36" t="s">
        <v>452</v>
      </c>
      <c r="C12" s="36" t="s">
        <v>732</v>
      </c>
      <c r="D12" s="51" t="s">
        <v>751</v>
      </c>
      <c r="E12" s="36" t="s">
        <v>106</v>
      </c>
      <c r="F12" s="36" t="s">
        <v>543</v>
      </c>
      <c r="G12" s="11">
        <v>560</v>
      </c>
      <c r="H12" s="11">
        <f t="shared" si="0"/>
        <v>448</v>
      </c>
      <c r="I12" s="11">
        <f t="shared" si="1"/>
        <v>56</v>
      </c>
      <c r="J12" s="11">
        <f t="shared" si="2"/>
        <v>56</v>
      </c>
      <c r="K12" s="11">
        <f t="shared" si="3"/>
        <v>560</v>
      </c>
      <c r="L12" s="51"/>
      <c r="M12" s="36" t="s">
        <v>26</v>
      </c>
      <c r="N12" s="36" t="s">
        <v>40</v>
      </c>
      <c r="O12" s="10" t="s">
        <v>66</v>
      </c>
      <c r="P12" s="10" t="s">
        <v>387</v>
      </c>
    </row>
    <row r="13" spans="1:16" ht="51.75" customHeight="1" x14ac:dyDescent="0.2">
      <c r="A13" s="36">
        <v>10</v>
      </c>
      <c r="B13" s="36" t="s">
        <v>453</v>
      </c>
      <c r="C13" s="36" t="s">
        <v>732</v>
      </c>
      <c r="D13" s="51" t="s">
        <v>752</v>
      </c>
      <c r="E13" s="36" t="s">
        <v>106</v>
      </c>
      <c r="F13" s="36" t="s">
        <v>543</v>
      </c>
      <c r="G13" s="11">
        <v>580</v>
      </c>
      <c r="H13" s="11">
        <f t="shared" si="0"/>
        <v>464</v>
      </c>
      <c r="I13" s="11">
        <f t="shared" si="1"/>
        <v>58</v>
      </c>
      <c r="J13" s="11">
        <f t="shared" si="2"/>
        <v>58</v>
      </c>
      <c r="K13" s="11">
        <f t="shared" si="3"/>
        <v>580</v>
      </c>
      <c r="L13" s="51"/>
      <c r="M13" s="36" t="s">
        <v>26</v>
      </c>
      <c r="N13" s="36" t="s">
        <v>40</v>
      </c>
      <c r="O13" s="10" t="s">
        <v>66</v>
      </c>
      <c r="P13" s="10" t="s">
        <v>393</v>
      </c>
    </row>
    <row r="14" spans="1:16" ht="51.75" customHeight="1" x14ac:dyDescent="0.2">
      <c r="A14" s="36">
        <v>11</v>
      </c>
      <c r="B14" s="36" t="s">
        <v>454</v>
      </c>
      <c r="C14" s="36" t="s">
        <v>732</v>
      </c>
      <c r="D14" s="51" t="s">
        <v>753</v>
      </c>
      <c r="E14" s="36" t="s">
        <v>106</v>
      </c>
      <c r="F14" s="36" t="s">
        <v>201</v>
      </c>
      <c r="G14" s="11">
        <v>575</v>
      </c>
      <c r="H14" s="11">
        <f t="shared" si="0"/>
        <v>460</v>
      </c>
      <c r="I14" s="11">
        <f t="shared" si="1"/>
        <v>57.5</v>
      </c>
      <c r="J14" s="11">
        <f t="shared" si="2"/>
        <v>57.5</v>
      </c>
      <c r="K14" s="11">
        <f t="shared" si="3"/>
        <v>575</v>
      </c>
      <c r="L14" s="51"/>
      <c r="M14" s="36" t="s">
        <v>26</v>
      </c>
      <c r="N14" s="36" t="s">
        <v>40</v>
      </c>
      <c r="O14" s="10" t="s">
        <v>66</v>
      </c>
      <c r="P14" s="10" t="s">
        <v>394</v>
      </c>
    </row>
    <row r="15" spans="1:16" ht="51.75" customHeight="1" x14ac:dyDescent="0.2">
      <c r="A15" s="36">
        <v>12</v>
      </c>
      <c r="B15" s="36" t="s">
        <v>455</v>
      </c>
      <c r="C15" s="36" t="s">
        <v>732</v>
      </c>
      <c r="D15" s="51" t="s">
        <v>754</v>
      </c>
      <c r="E15" s="36" t="s">
        <v>106</v>
      </c>
      <c r="F15" s="36" t="s">
        <v>201</v>
      </c>
      <c r="G15" s="11">
        <v>550</v>
      </c>
      <c r="H15" s="11">
        <f t="shared" si="0"/>
        <v>440</v>
      </c>
      <c r="I15" s="11">
        <f t="shared" si="1"/>
        <v>55</v>
      </c>
      <c r="J15" s="11">
        <f t="shared" si="2"/>
        <v>55</v>
      </c>
      <c r="K15" s="11">
        <f t="shared" si="3"/>
        <v>550</v>
      </c>
      <c r="L15" s="51"/>
      <c r="M15" s="36" t="s">
        <v>26</v>
      </c>
      <c r="N15" s="36" t="s">
        <v>40</v>
      </c>
      <c r="O15" s="10" t="s">
        <v>66</v>
      </c>
      <c r="P15" s="10" t="s">
        <v>394</v>
      </c>
    </row>
    <row r="16" spans="1:16" ht="51.75" customHeight="1" x14ac:dyDescent="0.2">
      <c r="A16" s="36">
        <v>13</v>
      </c>
      <c r="B16" s="36" t="s">
        <v>456</v>
      </c>
      <c r="C16" s="36" t="s">
        <v>732</v>
      </c>
      <c r="D16" s="51" t="s">
        <v>755</v>
      </c>
      <c r="E16" s="36" t="s">
        <v>106</v>
      </c>
      <c r="F16" s="36" t="s">
        <v>201</v>
      </c>
      <c r="G16" s="11">
        <v>595</v>
      </c>
      <c r="H16" s="11">
        <f t="shared" si="0"/>
        <v>476</v>
      </c>
      <c r="I16" s="11">
        <f t="shared" si="1"/>
        <v>59.5</v>
      </c>
      <c r="J16" s="11">
        <f t="shared" si="2"/>
        <v>59.5</v>
      </c>
      <c r="K16" s="11">
        <f t="shared" si="3"/>
        <v>595</v>
      </c>
      <c r="L16" s="51"/>
      <c r="M16" s="36" t="s">
        <v>26</v>
      </c>
      <c r="N16" s="36" t="s">
        <v>40</v>
      </c>
      <c r="O16" s="10" t="s">
        <v>66</v>
      </c>
      <c r="P16" s="10" t="s">
        <v>393</v>
      </c>
    </row>
    <row r="17" spans="1:16" ht="51.75" customHeight="1" x14ac:dyDescent="0.2">
      <c r="A17" s="36">
        <v>14</v>
      </c>
      <c r="B17" s="36" t="s">
        <v>756</v>
      </c>
      <c r="C17" s="36" t="s">
        <v>732</v>
      </c>
      <c r="D17" s="51" t="s">
        <v>757</v>
      </c>
      <c r="E17" s="36" t="s">
        <v>106</v>
      </c>
      <c r="F17" s="36" t="s">
        <v>201</v>
      </c>
      <c r="G17" s="11">
        <v>525</v>
      </c>
      <c r="H17" s="11">
        <f t="shared" si="0"/>
        <v>420</v>
      </c>
      <c r="I17" s="11">
        <f t="shared" si="1"/>
        <v>52.5</v>
      </c>
      <c r="J17" s="11">
        <f t="shared" si="2"/>
        <v>52.5</v>
      </c>
      <c r="K17" s="11">
        <f t="shared" si="3"/>
        <v>525</v>
      </c>
      <c r="L17" s="51"/>
      <c r="M17" s="36" t="s">
        <v>26</v>
      </c>
      <c r="N17" s="36" t="s">
        <v>40</v>
      </c>
      <c r="O17" s="10" t="s">
        <v>66</v>
      </c>
      <c r="P17" s="10" t="s">
        <v>393</v>
      </c>
    </row>
    <row r="18" spans="1:16" ht="51.75" customHeight="1" x14ac:dyDescent="0.2">
      <c r="A18" s="36">
        <v>15</v>
      </c>
      <c r="B18" s="36" t="s">
        <v>758</v>
      </c>
      <c r="C18" s="36" t="s">
        <v>732</v>
      </c>
      <c r="D18" s="51" t="s">
        <v>759</v>
      </c>
      <c r="E18" s="36" t="s">
        <v>106</v>
      </c>
      <c r="F18" s="36" t="s">
        <v>201</v>
      </c>
      <c r="G18" s="11">
        <v>545</v>
      </c>
      <c r="H18" s="11">
        <f t="shared" si="0"/>
        <v>436</v>
      </c>
      <c r="I18" s="11">
        <f t="shared" si="1"/>
        <v>54.5</v>
      </c>
      <c r="J18" s="11">
        <f t="shared" si="2"/>
        <v>54.5</v>
      </c>
      <c r="K18" s="11">
        <f t="shared" si="3"/>
        <v>545</v>
      </c>
      <c r="L18" s="51"/>
      <c r="M18" s="36" t="s">
        <v>26</v>
      </c>
      <c r="N18" s="36" t="s">
        <v>40</v>
      </c>
      <c r="O18" s="10" t="s">
        <v>66</v>
      </c>
      <c r="P18" s="10" t="s">
        <v>393</v>
      </c>
    </row>
    <row r="19" spans="1:16" s="124" customFormat="1" ht="51.75" customHeight="1" x14ac:dyDescent="0.2">
      <c r="A19" s="36">
        <v>16</v>
      </c>
      <c r="B19" s="36" t="s">
        <v>760</v>
      </c>
      <c r="C19" s="36" t="s">
        <v>732</v>
      </c>
      <c r="D19" s="51" t="s">
        <v>761</v>
      </c>
      <c r="E19" s="36" t="s">
        <v>106</v>
      </c>
      <c r="F19" s="36" t="s">
        <v>201</v>
      </c>
      <c r="G19" s="11">
        <v>550</v>
      </c>
      <c r="H19" s="11">
        <f t="shared" si="0"/>
        <v>440</v>
      </c>
      <c r="I19" s="11">
        <f t="shared" si="1"/>
        <v>55</v>
      </c>
      <c r="J19" s="11">
        <f t="shared" si="2"/>
        <v>55</v>
      </c>
      <c r="K19" s="11">
        <f t="shared" si="3"/>
        <v>550</v>
      </c>
      <c r="L19" s="36"/>
      <c r="M19" s="36" t="s">
        <v>26</v>
      </c>
      <c r="N19" s="36" t="s">
        <v>40</v>
      </c>
      <c r="O19" s="10" t="s">
        <v>66</v>
      </c>
      <c r="P19" s="10" t="s">
        <v>528</v>
      </c>
    </row>
    <row r="20" spans="1:16" s="124" customFormat="1" ht="51.75" customHeight="1" x14ac:dyDescent="0.2">
      <c r="A20" s="36">
        <v>17</v>
      </c>
      <c r="B20" s="36" t="s">
        <v>762</v>
      </c>
      <c r="C20" s="36" t="s">
        <v>732</v>
      </c>
      <c r="D20" s="51" t="s">
        <v>763</v>
      </c>
      <c r="E20" s="36" t="s">
        <v>106</v>
      </c>
      <c r="F20" s="36" t="s">
        <v>201</v>
      </c>
      <c r="G20" s="11">
        <v>550</v>
      </c>
      <c r="H20" s="11">
        <f t="shared" ref="H20:H25" si="4">G20*0.8</f>
        <v>440</v>
      </c>
      <c r="I20" s="11">
        <f t="shared" ref="I20:I25" si="5">(G20-H20)*0.5</f>
        <v>55</v>
      </c>
      <c r="J20" s="11">
        <f t="shared" ref="J20:J25" si="6">G20-H20-I20</f>
        <v>55</v>
      </c>
      <c r="K20" s="11">
        <f t="shared" si="3"/>
        <v>550</v>
      </c>
      <c r="L20" s="36"/>
      <c r="M20" s="36" t="s">
        <v>26</v>
      </c>
      <c r="N20" s="36" t="s">
        <v>40</v>
      </c>
      <c r="O20" s="10" t="s">
        <v>66</v>
      </c>
      <c r="P20" s="10" t="s">
        <v>528</v>
      </c>
    </row>
    <row r="21" spans="1:16" s="124" customFormat="1" ht="51.75" customHeight="1" x14ac:dyDescent="0.2">
      <c r="A21" s="36">
        <v>18</v>
      </c>
      <c r="B21" s="36" t="s">
        <v>457</v>
      </c>
      <c r="C21" s="36" t="s">
        <v>732</v>
      </c>
      <c r="D21" s="51" t="s">
        <v>764</v>
      </c>
      <c r="E21" s="36" t="s">
        <v>106</v>
      </c>
      <c r="F21" s="36" t="s">
        <v>201</v>
      </c>
      <c r="G21" s="11">
        <v>560</v>
      </c>
      <c r="H21" s="11">
        <f t="shared" si="4"/>
        <v>448</v>
      </c>
      <c r="I21" s="11">
        <f t="shared" si="5"/>
        <v>56</v>
      </c>
      <c r="J21" s="11">
        <f t="shared" si="6"/>
        <v>56</v>
      </c>
      <c r="K21" s="11">
        <f t="shared" si="3"/>
        <v>560</v>
      </c>
      <c r="L21" s="36"/>
      <c r="M21" s="36" t="s">
        <v>26</v>
      </c>
      <c r="N21" s="36" t="s">
        <v>40</v>
      </c>
      <c r="O21" s="10" t="s">
        <v>66</v>
      </c>
      <c r="P21" s="10" t="s">
        <v>387</v>
      </c>
    </row>
    <row r="22" spans="1:16" s="124" customFormat="1" ht="51.75" customHeight="1" x14ac:dyDescent="0.2">
      <c r="A22" s="36">
        <v>19</v>
      </c>
      <c r="B22" s="36" t="s">
        <v>765</v>
      </c>
      <c r="C22" s="36" t="s">
        <v>732</v>
      </c>
      <c r="D22" s="51" t="s">
        <v>766</v>
      </c>
      <c r="E22" s="36" t="s">
        <v>106</v>
      </c>
      <c r="F22" s="36" t="s">
        <v>466</v>
      </c>
      <c r="G22" s="11">
        <v>580</v>
      </c>
      <c r="H22" s="11">
        <f t="shared" si="4"/>
        <v>464</v>
      </c>
      <c r="I22" s="11">
        <f t="shared" si="5"/>
        <v>58</v>
      </c>
      <c r="J22" s="11">
        <f t="shared" si="6"/>
        <v>58</v>
      </c>
      <c r="K22" s="11">
        <f t="shared" ref="K22:K25" si="7">G22/2</f>
        <v>290</v>
      </c>
      <c r="L22" s="36"/>
      <c r="M22" s="36" t="s">
        <v>26</v>
      </c>
      <c r="N22" s="36" t="s">
        <v>40</v>
      </c>
      <c r="O22" s="10" t="s">
        <v>66</v>
      </c>
      <c r="P22" s="10" t="s">
        <v>387</v>
      </c>
    </row>
    <row r="23" spans="1:16" s="124" customFormat="1" ht="51.75" customHeight="1" x14ac:dyDescent="0.2">
      <c r="A23" s="36">
        <v>20</v>
      </c>
      <c r="B23" s="36" t="s">
        <v>767</v>
      </c>
      <c r="C23" s="36" t="s">
        <v>732</v>
      </c>
      <c r="D23" s="51" t="s">
        <v>768</v>
      </c>
      <c r="E23" s="36" t="s">
        <v>106</v>
      </c>
      <c r="F23" s="36" t="s">
        <v>466</v>
      </c>
      <c r="G23" s="11">
        <v>570</v>
      </c>
      <c r="H23" s="11">
        <f t="shared" si="4"/>
        <v>456</v>
      </c>
      <c r="I23" s="11">
        <f t="shared" si="5"/>
        <v>57</v>
      </c>
      <c r="J23" s="11">
        <f t="shared" si="6"/>
        <v>57</v>
      </c>
      <c r="K23" s="11">
        <f t="shared" si="7"/>
        <v>285</v>
      </c>
      <c r="L23" s="36"/>
      <c r="M23" s="36" t="s">
        <v>26</v>
      </c>
      <c r="N23" s="36" t="s">
        <v>40</v>
      </c>
      <c r="O23" s="10" t="s">
        <v>66</v>
      </c>
      <c r="P23" s="10" t="s">
        <v>387</v>
      </c>
    </row>
    <row r="24" spans="1:16" s="124" customFormat="1" ht="51.75" customHeight="1" x14ac:dyDescent="0.2">
      <c r="A24" s="36">
        <v>21</v>
      </c>
      <c r="B24" s="36" t="s">
        <v>769</v>
      </c>
      <c r="C24" s="36" t="s">
        <v>732</v>
      </c>
      <c r="D24" s="51" t="s">
        <v>770</v>
      </c>
      <c r="E24" s="36" t="s">
        <v>106</v>
      </c>
      <c r="F24" s="36" t="s">
        <v>466</v>
      </c>
      <c r="G24" s="11">
        <v>584</v>
      </c>
      <c r="H24" s="11">
        <f t="shared" si="4"/>
        <v>467.20000000000005</v>
      </c>
      <c r="I24" s="11">
        <f t="shared" si="5"/>
        <v>58.399999999999977</v>
      </c>
      <c r="J24" s="11">
        <f t="shared" si="6"/>
        <v>58.399999999999977</v>
      </c>
      <c r="K24" s="11">
        <f t="shared" si="7"/>
        <v>292</v>
      </c>
      <c r="L24" s="36"/>
      <c r="M24" s="36" t="s">
        <v>26</v>
      </c>
      <c r="N24" s="36" t="s">
        <v>40</v>
      </c>
      <c r="O24" s="10" t="s">
        <v>66</v>
      </c>
      <c r="P24" s="10" t="s">
        <v>387</v>
      </c>
    </row>
    <row r="25" spans="1:16" s="124" customFormat="1" ht="51.75" customHeight="1" x14ac:dyDescent="0.2">
      <c r="A25" s="36">
        <v>22</v>
      </c>
      <c r="B25" s="36" t="s">
        <v>771</v>
      </c>
      <c r="C25" s="36" t="s">
        <v>732</v>
      </c>
      <c r="D25" s="51" t="s">
        <v>772</v>
      </c>
      <c r="E25" s="36" t="s">
        <v>106</v>
      </c>
      <c r="F25" s="36" t="s">
        <v>466</v>
      </c>
      <c r="G25" s="11">
        <v>575</v>
      </c>
      <c r="H25" s="11">
        <f t="shared" si="4"/>
        <v>460</v>
      </c>
      <c r="I25" s="11">
        <f t="shared" si="5"/>
        <v>57.5</v>
      </c>
      <c r="J25" s="11">
        <f t="shared" si="6"/>
        <v>57.5</v>
      </c>
      <c r="K25" s="11">
        <f t="shared" si="7"/>
        <v>287.5</v>
      </c>
      <c r="L25" s="36"/>
      <c r="M25" s="36" t="s">
        <v>26</v>
      </c>
      <c r="N25" s="36" t="s">
        <v>40</v>
      </c>
      <c r="O25" s="10" t="s">
        <v>66</v>
      </c>
      <c r="P25" s="10" t="s">
        <v>387</v>
      </c>
    </row>
  </sheetData>
  <autoFilter ref="E1:E4" xr:uid="{831A40B1-2B0C-4496-AFAE-4C81126F1FA7}"/>
  <sortState xmlns:xlrd2="http://schemas.microsoft.com/office/spreadsheetml/2017/richdata2" ref="A4:P4">
    <sortCondition ref="E10:E15" customList="楚雄市,双柏县,牟定县,南华县,姚安县,大姚县,永仁县,元谋县,武定县,禄丰县"/>
  </sortState>
  <mergeCells count="15">
    <mergeCell ref="H2:J2"/>
    <mergeCell ref="K2:K3"/>
    <mergeCell ref="O2:O3"/>
    <mergeCell ref="P2:P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54"/>
  <sheetViews>
    <sheetView zoomScale="80" zoomScaleNormal="80" zoomScaleSheetLayoutView="85" workbookViewId="0">
      <selection activeCell="H9" sqref="H9"/>
    </sheetView>
  </sheetViews>
  <sheetFormatPr defaultRowHeight="14.25" x14ac:dyDescent="0.2"/>
  <cols>
    <col min="1" max="1" width="5.75" style="104" customWidth="1"/>
    <col min="2" max="2" width="11.125" style="104" customWidth="1"/>
    <col min="3" max="3" width="5.75" style="104" customWidth="1"/>
    <col min="4" max="4" width="45.75" style="127" customWidth="1"/>
    <col min="5" max="5" width="7" style="104" customWidth="1"/>
    <col min="6" max="6" width="10.75" style="104" customWidth="1"/>
    <col min="7" max="7" width="9.875" style="104" customWidth="1"/>
    <col min="8" max="8" width="11.75" style="104" customWidth="1"/>
    <col min="9" max="9" width="11.25" style="104" customWidth="1"/>
    <col min="10" max="10" width="11.625" style="104" customWidth="1"/>
    <col min="11" max="12" width="12" style="104" customWidth="1"/>
    <col min="13" max="14" width="14.125" style="104" bestFit="1" customWidth="1"/>
    <col min="15" max="16384" width="9" style="104"/>
  </cols>
  <sheetData>
    <row r="1" spans="1:16" ht="21.95" customHeight="1" x14ac:dyDescent="0.2">
      <c r="A1" s="102" t="s">
        <v>773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26"/>
      <c r="P1" s="103"/>
    </row>
    <row r="2" spans="1:16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46</v>
      </c>
      <c r="P2" s="101" t="s">
        <v>45</v>
      </c>
    </row>
    <row r="3" spans="1:16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  <c r="P3" s="101"/>
    </row>
    <row r="4" spans="1:16" s="87" customFormat="1" ht="175.5" x14ac:dyDescent="0.2">
      <c r="A4" s="10">
        <v>1</v>
      </c>
      <c r="B4" s="36" t="s">
        <v>107</v>
      </c>
      <c r="C4" s="10" t="s">
        <v>11</v>
      </c>
      <c r="D4" s="57" t="s">
        <v>902</v>
      </c>
      <c r="E4" s="10" t="s">
        <v>106</v>
      </c>
      <c r="F4" s="10" t="s">
        <v>102</v>
      </c>
      <c r="G4" s="9">
        <v>13750</v>
      </c>
      <c r="H4" s="9">
        <v>0</v>
      </c>
      <c r="I4" s="9">
        <f>G4*0.5</f>
        <v>6875</v>
      </c>
      <c r="J4" s="9">
        <f>G4-H4-I4</f>
        <v>6875</v>
      </c>
      <c r="K4" s="9">
        <f>G4</f>
        <v>13750</v>
      </c>
      <c r="L4" s="10"/>
      <c r="M4" s="36" t="s">
        <v>26</v>
      </c>
      <c r="N4" s="36" t="s">
        <v>41</v>
      </c>
      <c r="O4" s="64" t="s">
        <v>68</v>
      </c>
      <c r="P4" s="41" t="s">
        <v>391</v>
      </c>
    </row>
    <row r="5" spans="1:16" s="87" customFormat="1" ht="24.95" customHeight="1" x14ac:dyDescent="0.2">
      <c r="D5" s="55"/>
      <c r="O5" s="80"/>
    </row>
    <row r="6" spans="1:16" s="87" customFormat="1" ht="24.95" customHeight="1" x14ac:dyDescent="0.2">
      <c r="D6" s="55"/>
      <c r="O6" s="86"/>
    </row>
    <row r="7" spans="1:16" s="87" customFormat="1" ht="24.95" customHeight="1" x14ac:dyDescent="0.2">
      <c r="D7" s="55"/>
      <c r="O7" s="89"/>
    </row>
    <row r="8" spans="1:16" s="87" customFormat="1" ht="24.95" customHeight="1" x14ac:dyDescent="0.2">
      <c r="D8" s="55"/>
      <c r="O8" s="89"/>
    </row>
    <row r="9" spans="1:16" s="87" customFormat="1" ht="24.95" customHeight="1" x14ac:dyDescent="0.2">
      <c r="D9" s="55"/>
      <c r="O9" s="86"/>
    </row>
    <row r="10" spans="1:16" s="87" customFormat="1" ht="24.95" customHeight="1" x14ac:dyDescent="0.2">
      <c r="D10" s="55"/>
      <c r="O10" s="86"/>
    </row>
    <row r="11" spans="1:16" s="87" customFormat="1" ht="24.95" customHeight="1" x14ac:dyDescent="0.2">
      <c r="D11" s="55"/>
      <c r="O11" s="86"/>
    </row>
    <row r="12" spans="1:16" s="87" customFormat="1" ht="24.95" customHeight="1" x14ac:dyDescent="0.2">
      <c r="D12" s="55"/>
      <c r="O12" s="104"/>
    </row>
    <row r="13" spans="1:16" s="87" customFormat="1" ht="24.95" customHeight="1" x14ac:dyDescent="0.2">
      <c r="D13" s="55"/>
      <c r="O13" s="104"/>
    </row>
    <row r="14" spans="1:16" s="87" customFormat="1" ht="24.95" customHeight="1" x14ac:dyDescent="0.2">
      <c r="D14" s="55"/>
      <c r="O14" s="104"/>
    </row>
    <row r="15" spans="1:16" s="87" customFormat="1" ht="24.95" customHeight="1" x14ac:dyDescent="0.2">
      <c r="D15" s="55"/>
      <c r="O15" s="104"/>
    </row>
    <row r="16" spans="1:16" s="87" customFormat="1" ht="24.95" customHeight="1" x14ac:dyDescent="0.2">
      <c r="D16" s="55"/>
      <c r="O16" s="104"/>
    </row>
    <row r="17" spans="4:15" s="87" customFormat="1" ht="24.95" customHeight="1" x14ac:dyDescent="0.2">
      <c r="D17" s="55"/>
      <c r="O17" s="104"/>
    </row>
    <row r="18" spans="4:15" s="87" customFormat="1" ht="24.95" customHeight="1" x14ac:dyDescent="0.2">
      <c r="D18" s="55"/>
      <c r="O18" s="104"/>
    </row>
    <row r="19" spans="4:15" s="87" customFormat="1" ht="24.95" customHeight="1" x14ac:dyDescent="0.2">
      <c r="D19" s="55"/>
      <c r="O19" s="104"/>
    </row>
    <row r="20" spans="4:15" s="87" customFormat="1" ht="24.95" customHeight="1" x14ac:dyDescent="0.2">
      <c r="D20" s="55"/>
      <c r="O20" s="104"/>
    </row>
    <row r="21" spans="4:15" s="87" customFormat="1" ht="24.95" customHeight="1" x14ac:dyDescent="0.2">
      <c r="D21" s="55"/>
      <c r="O21" s="104"/>
    </row>
    <row r="22" spans="4:15" s="87" customFormat="1" ht="24.95" customHeight="1" x14ac:dyDescent="0.2">
      <c r="D22" s="55"/>
      <c r="O22" s="104"/>
    </row>
    <row r="23" spans="4:15" s="87" customFormat="1" ht="24.95" customHeight="1" x14ac:dyDescent="0.2">
      <c r="D23" s="55"/>
      <c r="O23" s="104"/>
    </row>
    <row r="24" spans="4:15" s="87" customFormat="1" ht="24.95" customHeight="1" x14ac:dyDescent="0.2">
      <c r="D24" s="55"/>
      <c r="O24" s="104"/>
    </row>
    <row r="25" spans="4:15" s="87" customFormat="1" ht="24.95" customHeight="1" x14ac:dyDescent="0.2">
      <c r="D25" s="55"/>
      <c r="O25" s="104"/>
    </row>
    <row r="26" spans="4:15" s="87" customFormat="1" ht="24.95" customHeight="1" x14ac:dyDescent="0.2">
      <c r="D26" s="55"/>
      <c r="O26" s="104"/>
    </row>
    <row r="27" spans="4:15" s="87" customFormat="1" ht="24.95" customHeight="1" x14ac:dyDescent="0.2">
      <c r="D27" s="55"/>
      <c r="O27" s="104"/>
    </row>
    <row r="28" spans="4:15" s="87" customFormat="1" ht="24.95" customHeight="1" x14ac:dyDescent="0.2">
      <c r="D28" s="55"/>
      <c r="O28" s="104"/>
    </row>
    <row r="29" spans="4:15" s="87" customFormat="1" ht="24.95" customHeight="1" x14ac:dyDescent="0.2">
      <c r="D29" s="55"/>
      <c r="O29" s="104"/>
    </row>
    <row r="30" spans="4:15" s="87" customFormat="1" ht="24.95" customHeight="1" x14ac:dyDescent="0.2">
      <c r="D30" s="55"/>
      <c r="O30" s="104"/>
    </row>
    <row r="31" spans="4:15" s="87" customFormat="1" ht="24.95" customHeight="1" x14ac:dyDescent="0.2">
      <c r="D31" s="55"/>
      <c r="O31" s="104"/>
    </row>
    <row r="32" spans="4:15" s="87" customFormat="1" ht="24.95" customHeight="1" x14ac:dyDescent="0.2">
      <c r="D32" s="55"/>
      <c r="O32" s="104"/>
    </row>
    <row r="33" spans="4:15" s="87" customFormat="1" ht="24.95" customHeight="1" x14ac:dyDescent="0.2">
      <c r="D33" s="55"/>
      <c r="O33" s="104"/>
    </row>
    <row r="34" spans="4:15" s="87" customFormat="1" ht="24.95" customHeight="1" x14ac:dyDescent="0.2">
      <c r="D34" s="55"/>
      <c r="O34" s="104"/>
    </row>
    <row r="35" spans="4:15" s="87" customFormat="1" ht="24.95" customHeight="1" x14ac:dyDescent="0.2">
      <c r="D35" s="55"/>
      <c r="O35" s="104"/>
    </row>
    <row r="36" spans="4:15" s="87" customFormat="1" ht="24.95" customHeight="1" x14ac:dyDescent="0.2">
      <c r="D36" s="55"/>
      <c r="O36" s="104"/>
    </row>
    <row r="37" spans="4:15" s="87" customFormat="1" ht="24.95" customHeight="1" x14ac:dyDescent="0.2">
      <c r="D37" s="55"/>
      <c r="O37" s="104"/>
    </row>
    <row r="38" spans="4:15" s="87" customFormat="1" ht="24.95" customHeight="1" x14ac:dyDescent="0.2">
      <c r="D38" s="55"/>
      <c r="O38" s="104"/>
    </row>
    <row r="39" spans="4:15" s="87" customFormat="1" ht="24.95" customHeight="1" x14ac:dyDescent="0.2">
      <c r="D39" s="55"/>
      <c r="O39" s="104"/>
    </row>
    <row r="40" spans="4:15" s="87" customFormat="1" ht="24.95" customHeight="1" x14ac:dyDescent="0.2">
      <c r="D40" s="55"/>
      <c r="O40" s="104"/>
    </row>
    <row r="41" spans="4:15" s="87" customFormat="1" ht="24.95" customHeight="1" x14ac:dyDescent="0.2">
      <c r="D41" s="55"/>
      <c r="O41" s="104"/>
    </row>
    <row r="42" spans="4:15" s="87" customFormat="1" ht="24.95" customHeight="1" x14ac:dyDescent="0.2">
      <c r="D42" s="55"/>
      <c r="O42" s="104"/>
    </row>
    <row r="43" spans="4:15" s="87" customFormat="1" ht="24.95" customHeight="1" x14ac:dyDescent="0.2">
      <c r="D43" s="55"/>
      <c r="O43" s="104"/>
    </row>
    <row r="44" spans="4:15" s="87" customFormat="1" ht="24.95" customHeight="1" x14ac:dyDescent="0.2">
      <c r="D44" s="55"/>
      <c r="O44" s="104"/>
    </row>
    <row r="45" spans="4:15" s="87" customFormat="1" ht="24.95" customHeight="1" x14ac:dyDescent="0.2">
      <c r="D45" s="55"/>
      <c r="O45" s="104"/>
    </row>
    <row r="46" spans="4:15" s="87" customFormat="1" ht="24.95" customHeight="1" x14ac:dyDescent="0.2">
      <c r="D46" s="55"/>
      <c r="O46" s="104"/>
    </row>
    <row r="47" spans="4:15" s="87" customFormat="1" ht="24.95" customHeight="1" x14ac:dyDescent="0.2">
      <c r="D47" s="55"/>
      <c r="O47" s="104"/>
    </row>
    <row r="48" spans="4:15" s="87" customFormat="1" ht="24.95" customHeight="1" x14ac:dyDescent="0.2">
      <c r="D48" s="55"/>
      <c r="O48" s="104"/>
    </row>
    <row r="49" spans="4:15" s="87" customFormat="1" ht="24.95" customHeight="1" x14ac:dyDescent="0.2">
      <c r="D49" s="55"/>
      <c r="O49" s="104"/>
    </row>
    <row r="50" spans="4:15" s="87" customFormat="1" ht="24.95" customHeight="1" x14ac:dyDescent="0.2">
      <c r="D50" s="55"/>
      <c r="O50" s="104"/>
    </row>
    <row r="51" spans="4:15" s="87" customFormat="1" ht="24.95" customHeight="1" x14ac:dyDescent="0.2">
      <c r="D51" s="55"/>
      <c r="O51" s="104"/>
    </row>
    <row r="52" spans="4:15" s="87" customFormat="1" ht="24.95" customHeight="1" x14ac:dyDescent="0.2">
      <c r="D52" s="55"/>
      <c r="O52" s="104"/>
    </row>
    <row r="53" spans="4:15" s="87" customFormat="1" ht="24.95" customHeight="1" x14ac:dyDescent="0.2">
      <c r="D53" s="55"/>
      <c r="O53" s="104"/>
    </row>
    <row r="54" spans="4:15" s="87" customFormat="1" ht="24.95" customHeight="1" x14ac:dyDescent="0.2">
      <c r="D54" s="55"/>
      <c r="O54" s="104"/>
    </row>
    <row r="55" spans="4:15" s="87" customFormat="1" ht="24.95" customHeight="1" x14ac:dyDescent="0.2">
      <c r="D55" s="55"/>
      <c r="O55" s="104"/>
    </row>
    <row r="56" spans="4:15" s="87" customFormat="1" ht="24.95" customHeight="1" x14ac:dyDescent="0.2">
      <c r="D56" s="55"/>
      <c r="O56" s="104"/>
    </row>
    <row r="57" spans="4:15" s="87" customFormat="1" ht="24.95" customHeight="1" x14ac:dyDescent="0.2">
      <c r="D57" s="55"/>
      <c r="O57" s="104"/>
    </row>
    <row r="58" spans="4:15" s="87" customFormat="1" ht="24.95" customHeight="1" x14ac:dyDescent="0.2">
      <c r="D58" s="55"/>
      <c r="O58" s="104"/>
    </row>
    <row r="59" spans="4:15" s="87" customFormat="1" ht="24.95" customHeight="1" x14ac:dyDescent="0.2">
      <c r="D59" s="55"/>
      <c r="O59" s="104"/>
    </row>
    <row r="60" spans="4:15" s="87" customFormat="1" ht="24.95" customHeight="1" x14ac:dyDescent="0.2">
      <c r="D60" s="55"/>
      <c r="O60" s="104"/>
    </row>
    <row r="61" spans="4:15" s="87" customFormat="1" ht="24.95" customHeight="1" x14ac:dyDescent="0.2">
      <c r="D61" s="55"/>
      <c r="O61" s="104"/>
    </row>
    <row r="62" spans="4:15" s="87" customFormat="1" ht="24.95" customHeight="1" x14ac:dyDescent="0.2">
      <c r="D62" s="55"/>
      <c r="O62" s="104"/>
    </row>
    <row r="63" spans="4:15" s="87" customFormat="1" ht="24.95" customHeight="1" x14ac:dyDescent="0.2">
      <c r="D63" s="55"/>
      <c r="O63" s="104"/>
    </row>
    <row r="64" spans="4:15" s="87" customFormat="1" ht="24.95" customHeight="1" x14ac:dyDescent="0.2">
      <c r="D64" s="55"/>
      <c r="O64" s="104"/>
    </row>
    <row r="65" spans="4:15" s="87" customFormat="1" ht="24.95" customHeight="1" x14ac:dyDescent="0.2">
      <c r="D65" s="55"/>
      <c r="O65" s="104"/>
    </row>
    <row r="66" spans="4:15" s="87" customFormat="1" ht="24.95" customHeight="1" x14ac:dyDescent="0.2">
      <c r="D66" s="55"/>
      <c r="O66" s="104"/>
    </row>
    <row r="67" spans="4:15" s="87" customFormat="1" ht="24.95" customHeight="1" x14ac:dyDescent="0.2">
      <c r="D67" s="55"/>
      <c r="O67" s="104"/>
    </row>
    <row r="68" spans="4:15" s="87" customFormat="1" ht="24.95" customHeight="1" x14ac:dyDescent="0.2">
      <c r="D68" s="55"/>
      <c r="O68" s="104"/>
    </row>
    <row r="69" spans="4:15" s="87" customFormat="1" ht="24.95" customHeight="1" x14ac:dyDescent="0.2">
      <c r="D69" s="55"/>
      <c r="O69" s="104"/>
    </row>
    <row r="70" spans="4:15" s="87" customFormat="1" ht="24.95" customHeight="1" x14ac:dyDescent="0.2">
      <c r="D70" s="55"/>
      <c r="O70" s="104"/>
    </row>
    <row r="71" spans="4:15" s="87" customFormat="1" ht="24.95" customHeight="1" x14ac:dyDescent="0.2">
      <c r="D71" s="55"/>
      <c r="O71" s="104"/>
    </row>
    <row r="72" spans="4:15" s="87" customFormat="1" ht="24.95" customHeight="1" x14ac:dyDescent="0.2">
      <c r="D72" s="55"/>
      <c r="O72" s="104"/>
    </row>
    <row r="73" spans="4:15" s="87" customFormat="1" ht="24.95" customHeight="1" x14ac:dyDescent="0.2">
      <c r="D73" s="55"/>
      <c r="O73" s="104"/>
    </row>
    <row r="74" spans="4:15" s="87" customFormat="1" ht="24.95" customHeight="1" x14ac:dyDescent="0.2">
      <c r="D74" s="55"/>
      <c r="O74" s="104"/>
    </row>
    <row r="75" spans="4:15" s="87" customFormat="1" ht="24.95" customHeight="1" x14ac:dyDescent="0.2">
      <c r="D75" s="55"/>
      <c r="O75" s="104"/>
    </row>
    <row r="76" spans="4:15" s="87" customFormat="1" ht="24.95" customHeight="1" x14ac:dyDescent="0.2">
      <c r="D76" s="55"/>
      <c r="O76" s="104"/>
    </row>
    <row r="77" spans="4:15" s="87" customFormat="1" ht="24.95" customHeight="1" x14ac:dyDescent="0.2">
      <c r="D77" s="55"/>
      <c r="O77" s="104"/>
    </row>
    <row r="78" spans="4:15" s="87" customFormat="1" ht="24.95" customHeight="1" x14ac:dyDescent="0.2">
      <c r="D78" s="55"/>
      <c r="O78" s="104"/>
    </row>
    <row r="79" spans="4:15" s="87" customFormat="1" ht="24.95" customHeight="1" x14ac:dyDescent="0.2">
      <c r="D79" s="55"/>
      <c r="O79" s="104"/>
    </row>
    <row r="80" spans="4:15" s="87" customFormat="1" ht="24.95" customHeight="1" x14ac:dyDescent="0.2">
      <c r="D80" s="55"/>
      <c r="O80" s="104"/>
    </row>
    <row r="81" spans="4:15" s="87" customFormat="1" ht="24.95" customHeight="1" x14ac:dyDescent="0.2">
      <c r="D81" s="55"/>
      <c r="O81" s="104"/>
    </row>
    <row r="82" spans="4:15" s="87" customFormat="1" ht="24.95" customHeight="1" x14ac:dyDescent="0.2">
      <c r="D82" s="55"/>
      <c r="O82" s="104"/>
    </row>
    <row r="83" spans="4:15" s="87" customFormat="1" ht="24.95" customHeight="1" x14ac:dyDescent="0.2">
      <c r="D83" s="55"/>
      <c r="O83" s="104"/>
    </row>
    <row r="84" spans="4:15" s="87" customFormat="1" ht="24.95" customHeight="1" x14ac:dyDescent="0.2">
      <c r="D84" s="55"/>
      <c r="O84" s="104"/>
    </row>
    <row r="85" spans="4:15" s="87" customFormat="1" ht="24.95" customHeight="1" x14ac:dyDescent="0.2">
      <c r="D85" s="55"/>
      <c r="O85" s="104"/>
    </row>
    <row r="86" spans="4:15" s="87" customFormat="1" ht="24.95" customHeight="1" x14ac:dyDescent="0.2">
      <c r="D86" s="55"/>
      <c r="O86" s="104"/>
    </row>
    <row r="87" spans="4:15" s="87" customFormat="1" ht="24.95" customHeight="1" x14ac:dyDescent="0.2">
      <c r="D87" s="55"/>
      <c r="O87" s="104"/>
    </row>
    <row r="88" spans="4:15" s="87" customFormat="1" ht="24.95" customHeight="1" x14ac:dyDescent="0.2">
      <c r="D88" s="55"/>
      <c r="O88" s="104"/>
    </row>
    <row r="89" spans="4:15" s="87" customFormat="1" ht="24.95" customHeight="1" x14ac:dyDescent="0.2">
      <c r="D89" s="55"/>
      <c r="O89" s="104"/>
    </row>
    <row r="90" spans="4:15" s="87" customFormat="1" ht="24.95" customHeight="1" x14ac:dyDescent="0.2">
      <c r="D90" s="55"/>
      <c r="O90" s="104"/>
    </row>
    <row r="91" spans="4:15" s="87" customFormat="1" ht="24.95" customHeight="1" x14ac:dyDescent="0.2">
      <c r="D91" s="55"/>
      <c r="O91" s="104"/>
    </row>
    <row r="92" spans="4:15" s="87" customFormat="1" ht="24.95" customHeight="1" x14ac:dyDescent="0.2">
      <c r="D92" s="55"/>
      <c r="O92" s="104"/>
    </row>
    <row r="93" spans="4:15" s="87" customFormat="1" ht="24.95" customHeight="1" x14ac:dyDescent="0.2">
      <c r="D93" s="55"/>
      <c r="O93" s="104"/>
    </row>
    <row r="94" spans="4:15" s="87" customFormat="1" ht="24.95" customHeight="1" x14ac:dyDescent="0.2">
      <c r="D94" s="55"/>
      <c r="O94" s="104"/>
    </row>
    <row r="95" spans="4:15" s="87" customFormat="1" ht="24.95" customHeight="1" x14ac:dyDescent="0.2">
      <c r="D95" s="55"/>
      <c r="O95" s="104"/>
    </row>
    <row r="96" spans="4:15" s="87" customFormat="1" ht="24.95" customHeight="1" x14ac:dyDescent="0.2">
      <c r="D96" s="55"/>
      <c r="O96" s="104"/>
    </row>
    <row r="97" spans="4:15" s="87" customFormat="1" ht="24.95" customHeight="1" x14ac:dyDescent="0.2">
      <c r="D97" s="55"/>
      <c r="O97" s="104"/>
    </row>
    <row r="98" spans="4:15" s="87" customFormat="1" ht="24.95" customHeight="1" x14ac:dyDescent="0.2">
      <c r="D98" s="55"/>
      <c r="O98" s="104"/>
    </row>
    <row r="99" spans="4:15" s="87" customFormat="1" ht="24.95" customHeight="1" x14ac:dyDescent="0.2">
      <c r="D99" s="55"/>
      <c r="O99" s="104"/>
    </row>
    <row r="100" spans="4:15" s="87" customFormat="1" ht="24.95" customHeight="1" x14ac:dyDescent="0.2">
      <c r="D100" s="55"/>
      <c r="O100" s="104"/>
    </row>
    <row r="101" spans="4:15" s="87" customFormat="1" ht="24.95" customHeight="1" x14ac:dyDescent="0.2">
      <c r="D101" s="55"/>
      <c r="O101" s="104"/>
    </row>
    <row r="102" spans="4:15" s="87" customFormat="1" ht="24.95" customHeight="1" x14ac:dyDescent="0.2">
      <c r="D102" s="55"/>
      <c r="O102" s="104"/>
    </row>
    <row r="103" spans="4:15" s="87" customFormat="1" ht="24.95" customHeight="1" x14ac:dyDescent="0.2">
      <c r="D103" s="55"/>
      <c r="O103" s="104"/>
    </row>
    <row r="104" spans="4:15" s="87" customFormat="1" ht="24.95" customHeight="1" x14ac:dyDescent="0.2">
      <c r="D104" s="55"/>
      <c r="O104" s="104"/>
    </row>
    <row r="105" spans="4:15" s="87" customFormat="1" ht="24.95" customHeight="1" x14ac:dyDescent="0.2">
      <c r="D105" s="55"/>
      <c r="O105" s="104"/>
    </row>
    <row r="106" spans="4:15" s="87" customFormat="1" ht="24.95" customHeight="1" x14ac:dyDescent="0.2">
      <c r="D106" s="55"/>
      <c r="O106" s="104"/>
    </row>
    <row r="107" spans="4:15" s="87" customFormat="1" ht="24.95" customHeight="1" x14ac:dyDescent="0.2">
      <c r="D107" s="55"/>
      <c r="O107" s="104"/>
    </row>
    <row r="108" spans="4:15" s="87" customFormat="1" ht="24.95" customHeight="1" x14ac:dyDescent="0.2">
      <c r="D108" s="55"/>
      <c r="O108" s="104"/>
    </row>
    <row r="109" spans="4:15" s="87" customFormat="1" ht="24.95" customHeight="1" x14ac:dyDescent="0.2">
      <c r="D109" s="55"/>
      <c r="O109" s="104"/>
    </row>
    <row r="110" spans="4:15" s="87" customFormat="1" ht="24.95" customHeight="1" x14ac:dyDescent="0.2">
      <c r="D110" s="55"/>
      <c r="O110" s="104"/>
    </row>
    <row r="111" spans="4:15" s="87" customFormat="1" ht="24.95" customHeight="1" x14ac:dyDescent="0.2">
      <c r="D111" s="55"/>
      <c r="O111" s="104"/>
    </row>
    <row r="112" spans="4:15" s="87" customFormat="1" ht="24.95" customHeight="1" x14ac:dyDescent="0.2">
      <c r="D112" s="55"/>
      <c r="O112" s="104"/>
    </row>
    <row r="113" spans="4:15" s="87" customFormat="1" ht="24.95" customHeight="1" x14ac:dyDescent="0.2">
      <c r="D113" s="55"/>
      <c r="O113" s="104"/>
    </row>
    <row r="114" spans="4:15" s="87" customFormat="1" ht="24.95" customHeight="1" x14ac:dyDescent="0.2">
      <c r="D114" s="55"/>
      <c r="O114" s="104"/>
    </row>
    <row r="115" spans="4:15" s="87" customFormat="1" ht="24.95" customHeight="1" x14ac:dyDescent="0.2">
      <c r="D115" s="55"/>
      <c r="O115" s="104"/>
    </row>
    <row r="116" spans="4:15" s="87" customFormat="1" ht="24.95" customHeight="1" x14ac:dyDescent="0.2">
      <c r="D116" s="55"/>
      <c r="O116" s="104"/>
    </row>
    <row r="117" spans="4:15" s="87" customFormat="1" ht="24.95" customHeight="1" x14ac:dyDescent="0.2">
      <c r="D117" s="55"/>
      <c r="O117" s="104"/>
    </row>
    <row r="118" spans="4:15" s="87" customFormat="1" ht="24.95" customHeight="1" x14ac:dyDescent="0.2">
      <c r="D118" s="55"/>
      <c r="O118" s="104"/>
    </row>
    <row r="119" spans="4:15" s="87" customFormat="1" ht="24.95" customHeight="1" x14ac:dyDescent="0.2">
      <c r="D119" s="55"/>
      <c r="O119" s="104"/>
    </row>
    <row r="120" spans="4:15" s="87" customFormat="1" ht="24.95" customHeight="1" x14ac:dyDescent="0.2">
      <c r="D120" s="55"/>
      <c r="O120" s="104"/>
    </row>
    <row r="121" spans="4:15" s="87" customFormat="1" ht="24.95" customHeight="1" x14ac:dyDescent="0.2">
      <c r="D121" s="55"/>
      <c r="O121" s="104"/>
    </row>
    <row r="122" spans="4:15" s="87" customFormat="1" ht="24.95" customHeight="1" x14ac:dyDescent="0.2">
      <c r="D122" s="55"/>
      <c r="O122" s="104"/>
    </row>
    <row r="123" spans="4:15" s="87" customFormat="1" ht="24.95" customHeight="1" x14ac:dyDescent="0.2">
      <c r="D123" s="55"/>
      <c r="O123" s="104"/>
    </row>
    <row r="124" spans="4:15" s="87" customFormat="1" ht="24.95" customHeight="1" x14ac:dyDescent="0.2">
      <c r="D124" s="55"/>
      <c r="O124" s="104"/>
    </row>
    <row r="125" spans="4:15" s="87" customFormat="1" ht="24.95" customHeight="1" x14ac:dyDescent="0.2">
      <c r="D125" s="55"/>
      <c r="O125" s="104"/>
    </row>
    <row r="126" spans="4:15" s="87" customFormat="1" ht="24.95" customHeight="1" x14ac:dyDescent="0.2">
      <c r="D126" s="55"/>
      <c r="O126" s="104"/>
    </row>
    <row r="127" spans="4:15" s="87" customFormat="1" ht="24.95" customHeight="1" x14ac:dyDescent="0.2">
      <c r="D127" s="55"/>
      <c r="O127" s="104"/>
    </row>
    <row r="128" spans="4:15" s="87" customFormat="1" ht="24.95" customHeight="1" x14ac:dyDescent="0.2">
      <c r="D128" s="55"/>
      <c r="O128" s="104"/>
    </row>
    <row r="129" spans="4:15" s="87" customFormat="1" ht="24.95" customHeight="1" x14ac:dyDescent="0.2">
      <c r="D129" s="55"/>
      <c r="O129" s="104"/>
    </row>
    <row r="130" spans="4:15" s="87" customFormat="1" ht="24.95" customHeight="1" x14ac:dyDescent="0.2">
      <c r="D130" s="55"/>
      <c r="O130" s="104"/>
    </row>
    <row r="131" spans="4:15" s="87" customFormat="1" ht="24.95" customHeight="1" x14ac:dyDescent="0.2">
      <c r="D131" s="55"/>
      <c r="O131" s="104"/>
    </row>
    <row r="132" spans="4:15" s="87" customFormat="1" ht="24.95" customHeight="1" x14ac:dyDescent="0.2">
      <c r="D132" s="55"/>
      <c r="O132" s="104"/>
    </row>
    <row r="133" spans="4:15" s="87" customFormat="1" ht="24.95" customHeight="1" x14ac:dyDescent="0.2">
      <c r="D133" s="55"/>
      <c r="O133" s="104"/>
    </row>
    <row r="134" spans="4:15" s="87" customFormat="1" ht="24.95" customHeight="1" x14ac:dyDescent="0.2">
      <c r="D134" s="55"/>
      <c r="O134" s="104"/>
    </row>
    <row r="135" spans="4:15" s="87" customFormat="1" ht="24.95" customHeight="1" x14ac:dyDescent="0.2">
      <c r="D135" s="55"/>
      <c r="O135" s="104"/>
    </row>
    <row r="136" spans="4:15" s="87" customFormat="1" ht="24.95" customHeight="1" x14ac:dyDescent="0.2">
      <c r="D136" s="55"/>
      <c r="O136" s="104"/>
    </row>
    <row r="137" spans="4:15" s="87" customFormat="1" ht="24.95" customHeight="1" x14ac:dyDescent="0.2">
      <c r="D137" s="55"/>
      <c r="O137" s="104"/>
    </row>
    <row r="138" spans="4:15" s="87" customFormat="1" ht="24.95" customHeight="1" x14ac:dyDescent="0.2">
      <c r="D138" s="55"/>
      <c r="O138" s="104"/>
    </row>
    <row r="139" spans="4:15" s="87" customFormat="1" ht="24.95" customHeight="1" x14ac:dyDescent="0.2">
      <c r="D139" s="55"/>
      <c r="O139" s="104"/>
    </row>
    <row r="140" spans="4:15" s="87" customFormat="1" ht="24.95" customHeight="1" x14ac:dyDescent="0.2">
      <c r="D140" s="55"/>
      <c r="O140" s="104"/>
    </row>
    <row r="141" spans="4:15" s="87" customFormat="1" ht="24.95" customHeight="1" x14ac:dyDescent="0.2">
      <c r="D141" s="55"/>
      <c r="O141" s="104"/>
    </row>
    <row r="142" spans="4:15" s="87" customFormat="1" ht="24.95" customHeight="1" x14ac:dyDescent="0.2">
      <c r="D142" s="55"/>
      <c r="O142" s="104"/>
    </row>
    <row r="143" spans="4:15" s="87" customFormat="1" ht="24.95" customHeight="1" x14ac:dyDescent="0.2">
      <c r="D143" s="55"/>
      <c r="O143" s="104"/>
    </row>
    <row r="144" spans="4:15" s="87" customFormat="1" ht="24.95" customHeight="1" x14ac:dyDescent="0.2">
      <c r="D144" s="55"/>
      <c r="O144" s="104"/>
    </row>
    <row r="145" spans="1:15" s="87" customFormat="1" ht="24.95" customHeight="1" x14ac:dyDescent="0.2">
      <c r="D145" s="55"/>
      <c r="O145" s="104"/>
    </row>
    <row r="146" spans="1:15" s="87" customFormat="1" ht="24.95" customHeight="1" x14ac:dyDescent="0.2">
      <c r="D146" s="55"/>
      <c r="O146" s="104"/>
    </row>
    <row r="147" spans="1:15" s="87" customFormat="1" ht="24.95" customHeight="1" x14ac:dyDescent="0.2">
      <c r="D147" s="55"/>
      <c r="O147" s="104"/>
    </row>
    <row r="148" spans="1:15" s="87" customFormat="1" ht="24.95" customHeight="1" x14ac:dyDescent="0.2">
      <c r="D148" s="55"/>
      <c r="O148" s="104"/>
    </row>
    <row r="149" spans="1:15" s="87" customFormat="1" ht="24.95" customHeight="1" x14ac:dyDescent="0.2">
      <c r="D149" s="55"/>
      <c r="O149" s="104"/>
    </row>
    <row r="150" spans="1:15" s="87" customFormat="1" ht="24.95" customHeight="1" x14ac:dyDescent="0.2">
      <c r="D150" s="55"/>
      <c r="O150" s="104"/>
    </row>
    <row r="151" spans="1:15" s="87" customFormat="1" ht="24.95" customHeight="1" x14ac:dyDescent="0.2">
      <c r="D151" s="55"/>
      <c r="O151" s="104"/>
    </row>
    <row r="152" spans="1:15" s="87" customFormat="1" ht="24.95" customHeight="1" x14ac:dyDescent="0.2">
      <c r="D152" s="55"/>
      <c r="O152" s="104"/>
    </row>
    <row r="153" spans="1:15" s="87" customFormat="1" ht="24.95" customHeight="1" x14ac:dyDescent="0.2">
      <c r="D153" s="55"/>
      <c r="O153" s="104"/>
    </row>
    <row r="154" spans="1:15" x14ac:dyDescent="0.2">
      <c r="A154" s="87"/>
      <c r="B154" s="87"/>
      <c r="C154" s="87"/>
      <c r="D154" s="55"/>
      <c r="E154" s="87"/>
      <c r="F154" s="87"/>
      <c r="G154" s="87"/>
      <c r="H154" s="87"/>
      <c r="I154" s="87"/>
      <c r="J154" s="87"/>
      <c r="K154" s="87"/>
      <c r="L154" s="87"/>
      <c r="M154" s="87"/>
      <c r="N154" s="87"/>
    </row>
  </sheetData>
  <sortState xmlns:xlrd2="http://schemas.microsoft.com/office/spreadsheetml/2017/richdata2" ref="A4:O4">
    <sortCondition ref="E10:E15" customList="楚雄市,双柏县,牟定县,南华县,姚安县,大姚县,永仁县,元谋县,武定县,禄丰县"/>
  </sortState>
  <mergeCells count="15">
    <mergeCell ref="O2:O3"/>
    <mergeCell ref="P2:P3"/>
    <mergeCell ref="H2:J2"/>
    <mergeCell ref="K2:K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pageMargins left="0.78740157480314965" right="0.78740157480314965" top="0.78740157480314965" bottom="0.78740157480314965" header="0" footer="0"/>
  <pageSetup paperSize="8" orientation="landscape" r:id="rId1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7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5" sqref="T5"/>
    </sheetView>
  </sheetViews>
  <sheetFormatPr defaultRowHeight="14.25" x14ac:dyDescent="0.2"/>
  <cols>
    <col min="1" max="1" width="5.375" style="104" customWidth="1"/>
    <col min="2" max="2" width="15.125" style="104" customWidth="1"/>
    <col min="3" max="3" width="5.625" style="104" customWidth="1"/>
    <col min="4" max="4" width="53" style="112" customWidth="1"/>
    <col min="5" max="5" width="7.625" style="104" customWidth="1"/>
    <col min="6" max="6" width="10.625" style="104" customWidth="1"/>
    <col min="7" max="7" width="8.875" style="125" customWidth="1"/>
    <col min="8" max="8" width="10.125" style="104" customWidth="1"/>
    <col min="9" max="9" width="12.125" style="104" customWidth="1"/>
    <col min="10" max="10" width="10.875" style="104" customWidth="1"/>
    <col min="11" max="11" width="11.625" style="104" customWidth="1"/>
    <col min="12" max="12" width="14" style="105" customWidth="1"/>
    <col min="13" max="13" width="10.625" style="104" customWidth="1"/>
    <col min="14" max="16384" width="9" style="104"/>
  </cols>
  <sheetData>
    <row r="1" spans="1:15" ht="21.95" customHeight="1" x14ac:dyDescent="0.2">
      <c r="A1" s="102" t="s">
        <v>245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05" customFormat="1" ht="14.2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s="80" customFormat="1" ht="22.5" customHeight="1" x14ac:dyDescent="0.2">
      <c r="A4" s="121" t="s">
        <v>63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/>
      <c r="M4" s="62"/>
      <c r="N4" s="62"/>
      <c r="O4" s="41"/>
    </row>
    <row r="5" spans="1:15" s="124" customFormat="1" ht="96" customHeight="1" x14ac:dyDescent="0.2">
      <c r="A5" s="10">
        <v>1</v>
      </c>
      <c r="B5" s="10" t="s">
        <v>540</v>
      </c>
      <c r="C5" s="10" t="s">
        <v>11</v>
      </c>
      <c r="D5" s="51" t="s">
        <v>112</v>
      </c>
      <c r="E5" s="36" t="s">
        <v>106</v>
      </c>
      <c r="F5" s="10" t="s">
        <v>544</v>
      </c>
      <c r="G5" s="59">
        <v>467742.56</v>
      </c>
      <c r="H5" s="59">
        <f>G5*0.6</f>
        <v>280645.53599999996</v>
      </c>
      <c r="I5" s="9">
        <f>(G5-H5)*0.7</f>
        <v>130967.91680000002</v>
      </c>
      <c r="J5" s="59">
        <f>G5-H5-I5</f>
        <v>56129.107200000013</v>
      </c>
      <c r="K5" s="9">
        <f>G5*0.6</f>
        <v>280645.53599999996</v>
      </c>
      <c r="L5" s="61"/>
      <c r="M5" s="36" t="s">
        <v>531</v>
      </c>
      <c r="N5" s="36" t="s">
        <v>532</v>
      </c>
      <c r="O5" s="36" t="s">
        <v>392</v>
      </c>
    </row>
    <row r="6" spans="1:15" s="80" customFormat="1" ht="21.75" customHeight="1" x14ac:dyDescent="0.2">
      <c r="A6" s="121" t="s">
        <v>64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3"/>
      <c r="M6" s="62"/>
      <c r="N6" s="54"/>
      <c r="O6" s="54"/>
    </row>
    <row r="7" spans="1:15" s="124" customFormat="1" ht="96" customHeight="1" x14ac:dyDescent="0.2">
      <c r="A7" s="62">
        <v>1</v>
      </c>
      <c r="B7" s="62" t="s">
        <v>536</v>
      </c>
      <c r="C7" s="62" t="s">
        <v>11</v>
      </c>
      <c r="D7" s="63" t="s">
        <v>113</v>
      </c>
      <c r="E7" s="64" t="s">
        <v>106</v>
      </c>
      <c r="F7" s="62" t="s">
        <v>114</v>
      </c>
      <c r="G7" s="65">
        <v>97200</v>
      </c>
      <c r="H7" s="65"/>
      <c r="I7" s="62">
        <f>(G7-H7)*0.7</f>
        <v>68040</v>
      </c>
      <c r="J7" s="65">
        <f>G7-I7</f>
        <v>29160</v>
      </c>
      <c r="K7" s="62"/>
      <c r="L7" s="93" t="s">
        <v>677</v>
      </c>
      <c r="M7" s="64" t="s">
        <v>31</v>
      </c>
      <c r="N7" s="41" t="s">
        <v>41</v>
      </c>
      <c r="O7" s="41" t="s">
        <v>387</v>
      </c>
    </row>
    <row r="8" spans="1:15" s="80" customFormat="1" ht="21.75" customHeight="1" x14ac:dyDescent="0.2">
      <c r="A8" s="121" t="s">
        <v>65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62"/>
      <c r="N8" s="54"/>
      <c r="O8" s="54"/>
    </row>
    <row r="9" spans="1:15" s="80" customFormat="1" ht="76.5" customHeight="1" x14ac:dyDescent="0.2">
      <c r="A9" s="10">
        <v>1</v>
      </c>
      <c r="B9" s="10" t="s">
        <v>115</v>
      </c>
      <c r="C9" s="10" t="s">
        <v>246</v>
      </c>
      <c r="D9" s="51" t="s">
        <v>247</v>
      </c>
      <c r="E9" s="36" t="s">
        <v>106</v>
      </c>
      <c r="F9" s="10" t="s">
        <v>545</v>
      </c>
      <c r="G9" s="59">
        <v>5400</v>
      </c>
      <c r="H9" s="59"/>
      <c r="I9" s="10">
        <f t="shared" ref="I9:I12" si="0">(G9-H9)*0.5</f>
        <v>2700</v>
      </c>
      <c r="J9" s="59">
        <f t="shared" ref="J9:J12" si="1">G9-H9-I9</f>
        <v>2700</v>
      </c>
      <c r="K9" s="59">
        <f>G9</f>
        <v>5400</v>
      </c>
      <c r="L9" s="66" t="s">
        <v>774</v>
      </c>
      <c r="M9" s="36" t="s">
        <v>26</v>
      </c>
      <c r="N9" s="36" t="s">
        <v>40</v>
      </c>
      <c r="O9" s="36" t="s">
        <v>394</v>
      </c>
    </row>
    <row r="10" spans="1:15" s="80" customFormat="1" ht="76.5" customHeight="1" x14ac:dyDescent="0.2">
      <c r="A10" s="10">
        <v>2</v>
      </c>
      <c r="B10" s="10" t="s">
        <v>248</v>
      </c>
      <c r="C10" s="10" t="s">
        <v>246</v>
      </c>
      <c r="D10" s="51" t="s">
        <v>249</v>
      </c>
      <c r="E10" s="36" t="s">
        <v>106</v>
      </c>
      <c r="F10" s="10" t="s">
        <v>546</v>
      </c>
      <c r="G10" s="59">
        <v>4580</v>
      </c>
      <c r="H10" s="59"/>
      <c r="I10" s="10">
        <f t="shared" si="0"/>
        <v>2290</v>
      </c>
      <c r="J10" s="59">
        <f t="shared" si="1"/>
        <v>2290</v>
      </c>
      <c r="K10" s="59">
        <f t="shared" ref="K10:K12" si="2">G10</f>
        <v>4580</v>
      </c>
      <c r="L10" s="36"/>
      <c r="M10" s="36" t="s">
        <v>26</v>
      </c>
      <c r="N10" s="36" t="s">
        <v>40</v>
      </c>
      <c r="O10" s="36" t="s">
        <v>393</v>
      </c>
    </row>
    <row r="11" spans="1:15" s="80" customFormat="1" ht="76.5" customHeight="1" x14ac:dyDescent="0.2">
      <c r="A11" s="10">
        <v>3</v>
      </c>
      <c r="B11" s="10" t="s">
        <v>250</v>
      </c>
      <c r="C11" s="10" t="s">
        <v>11</v>
      </c>
      <c r="D11" s="51" t="s">
        <v>251</v>
      </c>
      <c r="E11" s="36" t="s">
        <v>106</v>
      </c>
      <c r="F11" s="10" t="s">
        <v>547</v>
      </c>
      <c r="G11" s="59">
        <v>6100</v>
      </c>
      <c r="H11" s="59"/>
      <c r="I11" s="10">
        <f t="shared" si="0"/>
        <v>3050</v>
      </c>
      <c r="J11" s="59">
        <f t="shared" si="1"/>
        <v>3050</v>
      </c>
      <c r="K11" s="59">
        <f t="shared" si="2"/>
        <v>6100</v>
      </c>
      <c r="L11" s="36"/>
      <c r="M11" s="36" t="s">
        <v>26</v>
      </c>
      <c r="N11" s="36" t="s">
        <v>40</v>
      </c>
      <c r="O11" s="36" t="s">
        <v>394</v>
      </c>
    </row>
    <row r="12" spans="1:15" s="80" customFormat="1" ht="76.5" customHeight="1" x14ac:dyDescent="0.2">
      <c r="A12" s="10">
        <v>4</v>
      </c>
      <c r="B12" s="10" t="s">
        <v>252</v>
      </c>
      <c r="C12" s="10" t="s">
        <v>253</v>
      </c>
      <c r="D12" s="51" t="s">
        <v>254</v>
      </c>
      <c r="E12" s="36" t="s">
        <v>106</v>
      </c>
      <c r="F12" s="10" t="s">
        <v>547</v>
      </c>
      <c r="G12" s="59">
        <v>7380</v>
      </c>
      <c r="H12" s="59"/>
      <c r="I12" s="10">
        <f t="shared" si="0"/>
        <v>3690</v>
      </c>
      <c r="J12" s="59">
        <f t="shared" si="1"/>
        <v>3690</v>
      </c>
      <c r="K12" s="59">
        <f t="shared" si="2"/>
        <v>7380</v>
      </c>
      <c r="L12" s="36"/>
      <c r="M12" s="36" t="s">
        <v>26</v>
      </c>
      <c r="N12" s="36" t="s">
        <v>40</v>
      </c>
      <c r="O12" s="36" t="s">
        <v>528</v>
      </c>
    </row>
    <row r="13" spans="1:15" s="120" customFormat="1" ht="76.5" customHeight="1" x14ac:dyDescent="0.2">
      <c r="A13" s="10">
        <v>5</v>
      </c>
      <c r="B13" s="10" t="s">
        <v>537</v>
      </c>
      <c r="C13" s="10" t="s">
        <v>253</v>
      </c>
      <c r="D13" s="51" t="s">
        <v>255</v>
      </c>
      <c r="E13" s="36" t="s">
        <v>106</v>
      </c>
      <c r="F13" s="10" t="s">
        <v>548</v>
      </c>
      <c r="G13" s="59">
        <v>9825</v>
      </c>
      <c r="H13" s="59"/>
      <c r="I13" s="10">
        <f>(G13-H13)*0.5</f>
        <v>4912.5</v>
      </c>
      <c r="J13" s="59">
        <f>G13-H13-I13</f>
        <v>4912.5</v>
      </c>
      <c r="K13" s="9">
        <f>G13*0.4</f>
        <v>3930</v>
      </c>
      <c r="L13" s="36"/>
      <c r="M13" s="36" t="s">
        <v>26</v>
      </c>
      <c r="N13" s="36" t="s">
        <v>40</v>
      </c>
      <c r="O13" s="36" t="s">
        <v>393</v>
      </c>
    </row>
    <row r="14" spans="1:15" s="120" customFormat="1" ht="76.5" customHeight="1" x14ac:dyDescent="0.2">
      <c r="A14" s="10">
        <v>6</v>
      </c>
      <c r="B14" s="10" t="s">
        <v>550</v>
      </c>
      <c r="C14" s="10" t="s">
        <v>11</v>
      </c>
      <c r="D14" s="51" t="s">
        <v>256</v>
      </c>
      <c r="E14" s="36" t="s">
        <v>106</v>
      </c>
      <c r="F14" s="10" t="s">
        <v>548</v>
      </c>
      <c r="G14" s="59">
        <v>9900</v>
      </c>
      <c r="H14" s="59"/>
      <c r="I14" s="59">
        <f>(G14-H14)*0.5</f>
        <v>4950</v>
      </c>
      <c r="J14" s="59">
        <f>G14-H14-I14</f>
        <v>4950</v>
      </c>
      <c r="K14" s="9">
        <f t="shared" ref="K14" si="3">G14*0.4</f>
        <v>3960</v>
      </c>
      <c r="L14" s="36"/>
      <c r="M14" s="36" t="s">
        <v>26</v>
      </c>
      <c r="N14" s="36" t="s">
        <v>40</v>
      </c>
      <c r="O14" s="10" t="s">
        <v>386</v>
      </c>
    </row>
    <row r="15" spans="1:15" s="80" customFormat="1" ht="76.5" customHeight="1" x14ac:dyDescent="0.2">
      <c r="A15" s="10">
        <v>7</v>
      </c>
      <c r="B15" s="10" t="s">
        <v>257</v>
      </c>
      <c r="C15" s="10" t="s">
        <v>253</v>
      </c>
      <c r="D15" s="51" t="s">
        <v>258</v>
      </c>
      <c r="E15" s="36" t="s">
        <v>106</v>
      </c>
      <c r="F15" s="10" t="s">
        <v>549</v>
      </c>
      <c r="G15" s="59">
        <v>9270</v>
      </c>
      <c r="H15" s="59"/>
      <c r="I15" s="10">
        <f t="shared" ref="I15" si="4">(G15-H15)*0.5</f>
        <v>4635</v>
      </c>
      <c r="J15" s="59">
        <f t="shared" ref="J15" si="5">G15-H15-I15</f>
        <v>4635</v>
      </c>
      <c r="K15" s="9">
        <v>500</v>
      </c>
      <c r="L15" s="36"/>
      <c r="M15" s="36" t="s">
        <v>26</v>
      </c>
      <c r="N15" s="36" t="s">
        <v>40</v>
      </c>
      <c r="O15" s="36" t="s">
        <v>394</v>
      </c>
    </row>
    <row r="16" spans="1:15" s="80" customFormat="1" ht="76.5" customHeight="1" x14ac:dyDescent="0.2">
      <c r="A16" s="10">
        <v>8</v>
      </c>
      <c r="B16" s="10" t="s">
        <v>275</v>
      </c>
      <c r="C16" s="10" t="s">
        <v>11</v>
      </c>
      <c r="D16" s="51" t="s">
        <v>276</v>
      </c>
      <c r="E16" s="36" t="s">
        <v>106</v>
      </c>
      <c r="F16" s="10" t="s">
        <v>549</v>
      </c>
      <c r="G16" s="59">
        <v>6000</v>
      </c>
      <c r="H16" s="59"/>
      <c r="I16" s="59">
        <f t="shared" ref="I16:I20" si="6">(G16-H16)*0.5</f>
        <v>3000</v>
      </c>
      <c r="J16" s="59">
        <f t="shared" ref="J16:J20" si="7">G16-H16-I16</f>
        <v>3000</v>
      </c>
      <c r="K16" s="9">
        <v>500</v>
      </c>
      <c r="L16" s="36"/>
      <c r="M16" s="36" t="s">
        <v>26</v>
      </c>
      <c r="N16" s="36" t="s">
        <v>532</v>
      </c>
      <c r="O16" s="36" t="s">
        <v>528</v>
      </c>
    </row>
    <row r="17" spans="1:15" s="120" customFormat="1" ht="76.5" customHeight="1" x14ac:dyDescent="0.2">
      <c r="A17" s="54">
        <v>9</v>
      </c>
      <c r="B17" s="41" t="s">
        <v>890</v>
      </c>
      <c r="C17" s="54" t="s">
        <v>253</v>
      </c>
      <c r="D17" s="67" t="s">
        <v>259</v>
      </c>
      <c r="E17" s="41" t="s">
        <v>106</v>
      </c>
      <c r="F17" s="54" t="s">
        <v>105</v>
      </c>
      <c r="G17" s="68">
        <v>9810</v>
      </c>
      <c r="H17" s="68"/>
      <c r="I17" s="68">
        <f>(G17-H17)*0.5</f>
        <v>4905</v>
      </c>
      <c r="J17" s="68">
        <f>G17-H17-I17</f>
        <v>4905</v>
      </c>
      <c r="K17" s="54"/>
      <c r="L17" s="41"/>
      <c r="M17" s="41" t="s">
        <v>31</v>
      </c>
      <c r="N17" s="41" t="s">
        <v>532</v>
      </c>
      <c r="O17" s="41" t="s">
        <v>207</v>
      </c>
    </row>
    <row r="18" spans="1:15" s="120" customFormat="1" ht="76.5" customHeight="1" x14ac:dyDescent="0.2">
      <c r="A18" s="54">
        <v>8</v>
      </c>
      <c r="B18" s="41" t="s">
        <v>465</v>
      </c>
      <c r="C18" s="54" t="s">
        <v>253</v>
      </c>
      <c r="D18" s="67" t="s">
        <v>260</v>
      </c>
      <c r="E18" s="41" t="s">
        <v>106</v>
      </c>
      <c r="F18" s="54" t="s">
        <v>105</v>
      </c>
      <c r="G18" s="68">
        <v>12330</v>
      </c>
      <c r="H18" s="68"/>
      <c r="I18" s="68">
        <f t="shared" si="6"/>
        <v>6165</v>
      </c>
      <c r="J18" s="68">
        <f t="shared" si="7"/>
        <v>6165</v>
      </c>
      <c r="K18" s="54"/>
      <c r="L18" s="41"/>
      <c r="M18" s="41" t="s">
        <v>31</v>
      </c>
      <c r="N18" s="41" t="s">
        <v>41</v>
      </c>
      <c r="O18" s="41" t="s">
        <v>391</v>
      </c>
    </row>
    <row r="19" spans="1:15" s="120" customFormat="1" ht="76.5" customHeight="1" x14ac:dyDescent="0.2">
      <c r="A19" s="54">
        <v>9</v>
      </c>
      <c r="B19" s="54" t="s">
        <v>263</v>
      </c>
      <c r="C19" s="54" t="s">
        <v>11</v>
      </c>
      <c r="D19" s="67" t="s">
        <v>264</v>
      </c>
      <c r="E19" s="41" t="s">
        <v>106</v>
      </c>
      <c r="F19" s="54" t="s">
        <v>105</v>
      </c>
      <c r="G19" s="68">
        <v>9720</v>
      </c>
      <c r="H19" s="68"/>
      <c r="I19" s="68">
        <f t="shared" si="6"/>
        <v>4860</v>
      </c>
      <c r="J19" s="68">
        <f t="shared" si="7"/>
        <v>4860</v>
      </c>
      <c r="K19" s="54"/>
      <c r="L19" s="41"/>
      <c r="M19" s="41" t="s">
        <v>31</v>
      </c>
      <c r="N19" s="41" t="s">
        <v>41</v>
      </c>
      <c r="O19" s="54" t="s">
        <v>207</v>
      </c>
    </row>
    <row r="20" spans="1:15" s="120" customFormat="1" ht="76.5" customHeight="1" x14ac:dyDescent="0.2">
      <c r="A20" s="54">
        <v>10</v>
      </c>
      <c r="B20" s="54" t="s">
        <v>261</v>
      </c>
      <c r="C20" s="54" t="s">
        <v>11</v>
      </c>
      <c r="D20" s="67" t="s">
        <v>262</v>
      </c>
      <c r="E20" s="41" t="s">
        <v>106</v>
      </c>
      <c r="F20" s="54" t="s">
        <v>105</v>
      </c>
      <c r="G20" s="68">
        <v>10800</v>
      </c>
      <c r="H20" s="68"/>
      <c r="I20" s="68">
        <f t="shared" si="6"/>
        <v>5400</v>
      </c>
      <c r="J20" s="68">
        <f t="shared" si="7"/>
        <v>5400</v>
      </c>
      <c r="K20" s="54"/>
      <c r="L20" s="41"/>
      <c r="M20" s="41" t="s">
        <v>31</v>
      </c>
      <c r="N20" s="41" t="s">
        <v>41</v>
      </c>
      <c r="O20" s="54" t="s">
        <v>207</v>
      </c>
    </row>
    <row r="21" spans="1:15" s="120" customFormat="1" ht="76.5" customHeight="1" x14ac:dyDescent="0.2">
      <c r="A21" s="54">
        <v>11</v>
      </c>
      <c r="B21" s="54" t="s">
        <v>458</v>
      </c>
      <c r="C21" s="54" t="s">
        <v>11</v>
      </c>
      <c r="D21" s="67" t="s">
        <v>459</v>
      </c>
      <c r="E21" s="41" t="s">
        <v>106</v>
      </c>
      <c r="F21" s="54" t="s">
        <v>105</v>
      </c>
      <c r="G21" s="68">
        <v>7000</v>
      </c>
      <c r="H21" s="68"/>
      <c r="I21" s="68">
        <f t="shared" ref="I21:I23" si="8">(G21-H21)*0.5</f>
        <v>3500</v>
      </c>
      <c r="J21" s="68">
        <f t="shared" ref="J21:J23" si="9">G21-H21-I21</f>
        <v>3500</v>
      </c>
      <c r="K21" s="54"/>
      <c r="L21" s="41" t="s">
        <v>464</v>
      </c>
      <c r="M21" s="41" t="s">
        <v>31</v>
      </c>
      <c r="N21" s="41" t="s">
        <v>41</v>
      </c>
      <c r="O21" s="54" t="s">
        <v>387</v>
      </c>
    </row>
    <row r="22" spans="1:15" s="120" customFormat="1" ht="76.5" customHeight="1" x14ac:dyDescent="0.2">
      <c r="A22" s="54">
        <v>12</v>
      </c>
      <c r="B22" s="54" t="s">
        <v>460</v>
      </c>
      <c r="C22" s="54" t="s">
        <v>11</v>
      </c>
      <c r="D22" s="67" t="s">
        <v>461</v>
      </c>
      <c r="E22" s="41" t="s">
        <v>106</v>
      </c>
      <c r="F22" s="54" t="s">
        <v>105</v>
      </c>
      <c r="G22" s="68">
        <v>15000</v>
      </c>
      <c r="H22" s="68"/>
      <c r="I22" s="68">
        <f t="shared" si="8"/>
        <v>7500</v>
      </c>
      <c r="J22" s="68">
        <f t="shared" si="9"/>
        <v>7500</v>
      </c>
      <c r="K22" s="54"/>
      <c r="L22" s="41" t="s">
        <v>464</v>
      </c>
      <c r="M22" s="41" t="s">
        <v>31</v>
      </c>
      <c r="N22" s="41" t="s">
        <v>41</v>
      </c>
      <c r="O22" s="54" t="s">
        <v>387</v>
      </c>
    </row>
    <row r="23" spans="1:15" s="120" customFormat="1" ht="76.5" customHeight="1" x14ac:dyDescent="0.2">
      <c r="A23" s="54">
        <v>13</v>
      </c>
      <c r="B23" s="54" t="s">
        <v>462</v>
      </c>
      <c r="C23" s="54" t="s">
        <v>11</v>
      </c>
      <c r="D23" s="67" t="s">
        <v>463</v>
      </c>
      <c r="E23" s="41" t="s">
        <v>106</v>
      </c>
      <c r="F23" s="54" t="s">
        <v>105</v>
      </c>
      <c r="G23" s="68">
        <v>10500</v>
      </c>
      <c r="H23" s="68"/>
      <c r="I23" s="68">
        <f t="shared" si="8"/>
        <v>5250</v>
      </c>
      <c r="J23" s="68">
        <f t="shared" si="9"/>
        <v>5250</v>
      </c>
      <c r="K23" s="54"/>
      <c r="L23" s="41" t="s">
        <v>464</v>
      </c>
      <c r="M23" s="41" t="s">
        <v>31</v>
      </c>
      <c r="N23" s="41" t="s">
        <v>41</v>
      </c>
      <c r="O23" s="54" t="s">
        <v>387</v>
      </c>
    </row>
    <row r="24" spans="1:15" s="120" customFormat="1" ht="76.5" customHeight="1" x14ac:dyDescent="0.2">
      <c r="A24" s="54">
        <v>14</v>
      </c>
      <c r="B24" s="54" t="s">
        <v>269</v>
      </c>
      <c r="C24" s="54" t="s">
        <v>11</v>
      </c>
      <c r="D24" s="67" t="s">
        <v>270</v>
      </c>
      <c r="E24" s="41" t="s">
        <v>106</v>
      </c>
      <c r="F24" s="54" t="s">
        <v>105</v>
      </c>
      <c r="G24" s="68">
        <v>78000</v>
      </c>
      <c r="H24" s="68"/>
      <c r="I24" s="68">
        <f>(G24-H24)*0.5</f>
        <v>39000</v>
      </c>
      <c r="J24" s="68">
        <f>G24-H24-I24</f>
        <v>39000</v>
      </c>
      <c r="K24" s="54"/>
      <c r="L24" s="41"/>
      <c r="M24" s="41" t="s">
        <v>31</v>
      </c>
      <c r="N24" s="41" t="s">
        <v>41</v>
      </c>
      <c r="O24" s="54" t="s">
        <v>207</v>
      </c>
    </row>
    <row r="25" spans="1:15" s="120" customFormat="1" ht="76.5" customHeight="1" x14ac:dyDescent="0.2">
      <c r="A25" s="54">
        <v>15</v>
      </c>
      <c r="B25" s="54" t="s">
        <v>271</v>
      </c>
      <c r="C25" s="54" t="s">
        <v>11</v>
      </c>
      <c r="D25" s="67" t="s">
        <v>272</v>
      </c>
      <c r="E25" s="41" t="s">
        <v>106</v>
      </c>
      <c r="F25" s="54" t="s">
        <v>105</v>
      </c>
      <c r="G25" s="68">
        <v>111600</v>
      </c>
      <c r="H25" s="68"/>
      <c r="I25" s="68">
        <f>(G25-H25)*0.5</f>
        <v>55800</v>
      </c>
      <c r="J25" s="68">
        <f>G25-H25-I25</f>
        <v>55800</v>
      </c>
      <c r="K25" s="54"/>
      <c r="L25" s="41"/>
      <c r="M25" s="41" t="s">
        <v>31</v>
      </c>
      <c r="N25" s="41" t="s">
        <v>41</v>
      </c>
      <c r="O25" s="54" t="s">
        <v>392</v>
      </c>
    </row>
    <row r="26" spans="1:15" s="120" customFormat="1" ht="76.5" customHeight="1" x14ac:dyDescent="0.2">
      <c r="A26" s="54">
        <v>16</v>
      </c>
      <c r="B26" s="54" t="s">
        <v>273</v>
      </c>
      <c r="C26" s="54" t="s">
        <v>11</v>
      </c>
      <c r="D26" s="67" t="s">
        <v>274</v>
      </c>
      <c r="E26" s="41" t="s">
        <v>106</v>
      </c>
      <c r="F26" s="54" t="s">
        <v>105</v>
      </c>
      <c r="G26" s="68">
        <v>31500.000000000004</v>
      </c>
      <c r="H26" s="68"/>
      <c r="I26" s="68">
        <f>(G26-H26)*0.5</f>
        <v>15750.000000000002</v>
      </c>
      <c r="J26" s="68">
        <f>G26-H26-I26</f>
        <v>15750.000000000002</v>
      </c>
      <c r="K26" s="54"/>
      <c r="L26" s="41"/>
      <c r="M26" s="41" t="s">
        <v>31</v>
      </c>
      <c r="N26" s="41" t="s">
        <v>41</v>
      </c>
      <c r="O26" s="54" t="s">
        <v>392</v>
      </c>
    </row>
    <row r="27" spans="1:15" s="120" customFormat="1" ht="76.5" customHeight="1" x14ac:dyDescent="0.2">
      <c r="A27" s="54">
        <v>17</v>
      </c>
      <c r="B27" s="54" t="s">
        <v>265</v>
      </c>
      <c r="C27" s="54" t="s">
        <v>11</v>
      </c>
      <c r="D27" s="67" t="s">
        <v>266</v>
      </c>
      <c r="E27" s="41" t="s">
        <v>106</v>
      </c>
      <c r="F27" s="54" t="s">
        <v>105</v>
      </c>
      <c r="G27" s="68">
        <v>15209.999999999996</v>
      </c>
      <c r="H27" s="68"/>
      <c r="I27" s="68">
        <f>(G27-H27)*0.5</f>
        <v>7604.9999999999982</v>
      </c>
      <c r="J27" s="68">
        <f>G27-H27-I27</f>
        <v>7604.9999999999982</v>
      </c>
      <c r="K27" s="54"/>
      <c r="L27" s="41"/>
      <c r="M27" s="41" t="s">
        <v>31</v>
      </c>
      <c r="N27" s="41" t="s">
        <v>41</v>
      </c>
      <c r="O27" s="41" t="s">
        <v>393</v>
      </c>
    </row>
    <row r="28" spans="1:15" s="120" customFormat="1" ht="76.5" customHeight="1" x14ac:dyDescent="0.2">
      <c r="A28" s="54">
        <v>18</v>
      </c>
      <c r="B28" s="54" t="s">
        <v>267</v>
      </c>
      <c r="C28" s="54" t="s">
        <v>11</v>
      </c>
      <c r="D28" s="67" t="s">
        <v>268</v>
      </c>
      <c r="E28" s="41" t="s">
        <v>106</v>
      </c>
      <c r="F28" s="54" t="s">
        <v>105</v>
      </c>
      <c r="G28" s="68">
        <v>9720</v>
      </c>
      <c r="H28" s="68"/>
      <c r="I28" s="68">
        <f>(G28-H28)*0.5</f>
        <v>4860</v>
      </c>
      <c r="J28" s="68">
        <f>G28-H28-I28</f>
        <v>4860</v>
      </c>
      <c r="K28" s="54"/>
      <c r="L28" s="41" t="s">
        <v>467</v>
      </c>
      <c r="M28" s="41" t="s">
        <v>31</v>
      </c>
      <c r="N28" s="41" t="s">
        <v>40</v>
      </c>
      <c r="O28" s="54" t="s">
        <v>392</v>
      </c>
    </row>
    <row r="29" spans="1:15" x14ac:dyDescent="0.2">
      <c r="O29" s="87"/>
    </row>
    <row r="30" spans="1:15" x14ac:dyDescent="0.2">
      <c r="O30" s="87"/>
    </row>
    <row r="31" spans="1:15" x14ac:dyDescent="0.2">
      <c r="O31" s="87"/>
    </row>
    <row r="32" spans="1:15" x14ac:dyDescent="0.2">
      <c r="O32" s="87"/>
    </row>
    <row r="33" spans="15:15" x14ac:dyDescent="0.2">
      <c r="O33" s="87"/>
    </row>
    <row r="34" spans="15:15" x14ac:dyDescent="0.2">
      <c r="O34" s="87"/>
    </row>
    <row r="35" spans="15:15" x14ac:dyDescent="0.2">
      <c r="O35" s="87"/>
    </row>
    <row r="36" spans="15:15" x14ac:dyDescent="0.2">
      <c r="O36" s="87"/>
    </row>
    <row r="37" spans="15:15" x14ac:dyDescent="0.2">
      <c r="O37" s="87"/>
    </row>
    <row r="38" spans="15:15" x14ac:dyDescent="0.2">
      <c r="O38" s="87"/>
    </row>
    <row r="39" spans="15:15" x14ac:dyDescent="0.2">
      <c r="O39" s="87"/>
    </row>
    <row r="40" spans="15:15" x14ac:dyDescent="0.2">
      <c r="O40" s="87"/>
    </row>
    <row r="41" spans="15:15" x14ac:dyDescent="0.2">
      <c r="O41" s="87"/>
    </row>
    <row r="42" spans="15:15" x14ac:dyDescent="0.2">
      <c r="O42" s="87"/>
    </row>
    <row r="43" spans="15:15" x14ac:dyDescent="0.2">
      <c r="O43" s="87"/>
    </row>
    <row r="44" spans="15:15" x14ac:dyDescent="0.2">
      <c r="O44" s="87"/>
    </row>
    <row r="45" spans="15:15" x14ac:dyDescent="0.2">
      <c r="O45" s="87"/>
    </row>
    <row r="46" spans="15:15" x14ac:dyDescent="0.2">
      <c r="O46" s="87"/>
    </row>
    <row r="47" spans="15:15" x14ac:dyDescent="0.2">
      <c r="O47" s="87"/>
    </row>
    <row r="48" spans="15:15" x14ac:dyDescent="0.2">
      <c r="O48" s="87"/>
    </row>
    <row r="49" spans="15:15" x14ac:dyDescent="0.2">
      <c r="O49" s="87"/>
    </row>
    <row r="50" spans="15:15" x14ac:dyDescent="0.2">
      <c r="O50" s="87"/>
    </row>
    <row r="51" spans="15:15" x14ac:dyDescent="0.2">
      <c r="O51" s="87"/>
    </row>
    <row r="52" spans="15:15" x14ac:dyDescent="0.2">
      <c r="O52" s="87"/>
    </row>
    <row r="53" spans="15:15" x14ac:dyDescent="0.2">
      <c r="O53" s="87"/>
    </row>
    <row r="54" spans="15:15" x14ac:dyDescent="0.2">
      <c r="O54" s="87"/>
    </row>
    <row r="55" spans="15:15" x14ac:dyDescent="0.2">
      <c r="O55" s="87"/>
    </row>
    <row r="56" spans="15:15" x14ac:dyDescent="0.2">
      <c r="O56" s="87"/>
    </row>
    <row r="57" spans="15:15" x14ac:dyDescent="0.2">
      <c r="O57" s="87"/>
    </row>
    <row r="58" spans="15:15" x14ac:dyDescent="0.2">
      <c r="O58" s="87"/>
    </row>
    <row r="59" spans="15:15" x14ac:dyDescent="0.2">
      <c r="O59" s="87"/>
    </row>
    <row r="60" spans="15:15" x14ac:dyDescent="0.2">
      <c r="O60" s="87"/>
    </row>
    <row r="61" spans="15:15" x14ac:dyDescent="0.2">
      <c r="O61" s="87"/>
    </row>
    <row r="62" spans="15:15" x14ac:dyDescent="0.2">
      <c r="O62" s="87"/>
    </row>
    <row r="63" spans="15:15" x14ac:dyDescent="0.2">
      <c r="O63" s="87"/>
    </row>
    <row r="64" spans="15:15" x14ac:dyDescent="0.2">
      <c r="O64" s="87"/>
    </row>
    <row r="65" spans="15:15" x14ac:dyDescent="0.2">
      <c r="O65" s="87"/>
    </row>
    <row r="66" spans="15:15" x14ac:dyDescent="0.2">
      <c r="O66" s="87"/>
    </row>
    <row r="67" spans="15:15" x14ac:dyDescent="0.2">
      <c r="O67" s="87"/>
    </row>
    <row r="68" spans="15:15" x14ac:dyDescent="0.2">
      <c r="O68" s="87"/>
    </row>
    <row r="69" spans="15:15" x14ac:dyDescent="0.2">
      <c r="O69" s="87"/>
    </row>
    <row r="70" spans="15:15" x14ac:dyDescent="0.2">
      <c r="O70" s="87"/>
    </row>
    <row r="71" spans="15:15" x14ac:dyDescent="0.2">
      <c r="O71" s="87"/>
    </row>
    <row r="72" spans="15:15" x14ac:dyDescent="0.2">
      <c r="O72" s="87"/>
    </row>
    <row r="73" spans="15:15" x14ac:dyDescent="0.2">
      <c r="O73" s="87"/>
    </row>
    <row r="74" spans="15:15" x14ac:dyDescent="0.2">
      <c r="O74" s="87"/>
    </row>
    <row r="75" spans="15:15" x14ac:dyDescent="0.2">
      <c r="O75" s="87"/>
    </row>
    <row r="76" spans="15:15" x14ac:dyDescent="0.2">
      <c r="O76" s="87"/>
    </row>
    <row r="77" spans="15:15" x14ac:dyDescent="0.2">
      <c r="O77" s="87"/>
    </row>
    <row r="78" spans="15:15" x14ac:dyDescent="0.2">
      <c r="O78" s="87"/>
    </row>
    <row r="79" spans="15:15" x14ac:dyDescent="0.2">
      <c r="O79" s="87"/>
    </row>
    <row r="80" spans="15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  <row r="94" spans="15:15" x14ac:dyDescent="0.2">
      <c r="O94" s="87"/>
    </row>
    <row r="95" spans="15:15" x14ac:dyDescent="0.2">
      <c r="O95" s="87"/>
    </row>
    <row r="96" spans="15:15" x14ac:dyDescent="0.2">
      <c r="O96" s="87"/>
    </row>
    <row r="97" spans="15:15" x14ac:dyDescent="0.2">
      <c r="O97" s="87"/>
    </row>
    <row r="98" spans="15:15" x14ac:dyDescent="0.2">
      <c r="O98" s="87"/>
    </row>
    <row r="99" spans="15:15" x14ac:dyDescent="0.2">
      <c r="O99" s="87"/>
    </row>
    <row r="100" spans="15:15" x14ac:dyDescent="0.2">
      <c r="O100" s="87"/>
    </row>
    <row r="101" spans="15:15" x14ac:dyDescent="0.2">
      <c r="O101" s="87"/>
    </row>
    <row r="102" spans="15:15" x14ac:dyDescent="0.2">
      <c r="O102" s="87"/>
    </row>
    <row r="103" spans="15:15" x14ac:dyDescent="0.2">
      <c r="O103" s="87"/>
    </row>
    <row r="104" spans="15:15" x14ac:dyDescent="0.2">
      <c r="O104" s="87"/>
    </row>
    <row r="105" spans="15:15" x14ac:dyDescent="0.2">
      <c r="O105" s="87"/>
    </row>
    <row r="106" spans="15:15" x14ac:dyDescent="0.2">
      <c r="O106" s="87"/>
    </row>
    <row r="107" spans="15:15" x14ac:dyDescent="0.2">
      <c r="O107" s="87"/>
    </row>
    <row r="108" spans="15:15" x14ac:dyDescent="0.2">
      <c r="O108" s="87"/>
    </row>
    <row r="109" spans="15:15" x14ac:dyDescent="0.2">
      <c r="O109" s="87"/>
    </row>
    <row r="110" spans="15:15" x14ac:dyDescent="0.2">
      <c r="O110" s="87"/>
    </row>
    <row r="111" spans="15:15" x14ac:dyDescent="0.2">
      <c r="O111" s="87"/>
    </row>
    <row r="112" spans="15:15" x14ac:dyDescent="0.2">
      <c r="O112" s="87"/>
    </row>
    <row r="113" spans="15:15" x14ac:dyDescent="0.2">
      <c r="O113" s="87"/>
    </row>
    <row r="114" spans="15:15" x14ac:dyDescent="0.2">
      <c r="O114" s="87"/>
    </row>
    <row r="115" spans="15:15" x14ac:dyDescent="0.2">
      <c r="O115" s="87"/>
    </row>
    <row r="116" spans="15:15" x14ac:dyDescent="0.2">
      <c r="O116" s="87"/>
    </row>
    <row r="117" spans="15:15" x14ac:dyDescent="0.2">
      <c r="O117" s="87"/>
    </row>
    <row r="118" spans="15:15" x14ac:dyDescent="0.2">
      <c r="O118" s="87"/>
    </row>
    <row r="119" spans="15:15" x14ac:dyDescent="0.2">
      <c r="O119" s="87"/>
    </row>
    <row r="120" spans="15:15" x14ac:dyDescent="0.2">
      <c r="O120" s="87"/>
    </row>
    <row r="121" spans="15:15" x14ac:dyDescent="0.2">
      <c r="O121" s="87"/>
    </row>
    <row r="122" spans="15:15" x14ac:dyDescent="0.2">
      <c r="O122" s="87"/>
    </row>
    <row r="123" spans="15:15" x14ac:dyDescent="0.2">
      <c r="O123" s="87"/>
    </row>
    <row r="124" spans="15:15" x14ac:dyDescent="0.2">
      <c r="O124" s="87"/>
    </row>
    <row r="125" spans="15:15" x14ac:dyDescent="0.2">
      <c r="O125" s="87"/>
    </row>
    <row r="126" spans="15:15" x14ac:dyDescent="0.2">
      <c r="O126" s="87"/>
    </row>
    <row r="127" spans="15:15" x14ac:dyDescent="0.2">
      <c r="O127" s="87"/>
    </row>
    <row r="128" spans="15:15" x14ac:dyDescent="0.2">
      <c r="O128" s="87"/>
    </row>
    <row r="129" spans="15:15" x14ac:dyDescent="0.2">
      <c r="O129" s="87"/>
    </row>
    <row r="130" spans="15:15" x14ac:dyDescent="0.2">
      <c r="O130" s="87"/>
    </row>
    <row r="131" spans="15:15" x14ac:dyDescent="0.2">
      <c r="O131" s="87"/>
    </row>
    <row r="132" spans="15:15" x14ac:dyDescent="0.2">
      <c r="O132" s="87"/>
    </row>
    <row r="133" spans="15:15" x14ac:dyDescent="0.2">
      <c r="O133" s="87"/>
    </row>
    <row r="134" spans="15:15" x14ac:dyDescent="0.2">
      <c r="O134" s="87"/>
    </row>
    <row r="135" spans="15:15" x14ac:dyDescent="0.2">
      <c r="O135" s="87"/>
    </row>
    <row r="136" spans="15:15" x14ac:dyDescent="0.2">
      <c r="O136" s="87"/>
    </row>
    <row r="137" spans="15:15" x14ac:dyDescent="0.2">
      <c r="O137" s="87"/>
    </row>
    <row r="138" spans="15:15" x14ac:dyDescent="0.2">
      <c r="O138" s="87"/>
    </row>
    <row r="139" spans="15:15" x14ac:dyDescent="0.2">
      <c r="O139" s="87"/>
    </row>
    <row r="140" spans="15:15" x14ac:dyDescent="0.2">
      <c r="O140" s="87"/>
    </row>
    <row r="141" spans="15:15" x14ac:dyDescent="0.2">
      <c r="O141" s="87"/>
    </row>
    <row r="142" spans="15:15" x14ac:dyDescent="0.2">
      <c r="O142" s="87"/>
    </row>
    <row r="143" spans="15:15" x14ac:dyDescent="0.2">
      <c r="O143" s="87"/>
    </row>
    <row r="144" spans="15:15" x14ac:dyDescent="0.2">
      <c r="O144" s="87"/>
    </row>
    <row r="145" spans="15:15" x14ac:dyDescent="0.2">
      <c r="O145" s="87"/>
    </row>
    <row r="146" spans="15:15" x14ac:dyDescent="0.2">
      <c r="O146" s="87"/>
    </row>
    <row r="147" spans="15:15" x14ac:dyDescent="0.2">
      <c r="O147" s="87"/>
    </row>
  </sheetData>
  <sortState xmlns:xlrd2="http://schemas.microsoft.com/office/spreadsheetml/2017/richdata2" ref="A9:O16">
    <sortCondition ref="E9:E16" customList="楚雄市,双柏县,牟定县,南华县,姚安县,大姚县,永仁县,元谋县,武定县,禄丰县"/>
  </sortState>
  <mergeCells count="17">
    <mergeCell ref="H2:J2"/>
    <mergeCell ref="K2:K3"/>
    <mergeCell ref="O2:O3"/>
    <mergeCell ref="M2:M3"/>
    <mergeCell ref="N2:N3"/>
    <mergeCell ref="A1:N1"/>
    <mergeCell ref="A8:L8"/>
    <mergeCell ref="A6:L6"/>
    <mergeCell ref="A4:L4"/>
    <mergeCell ref="A2:A3"/>
    <mergeCell ref="B2:B3"/>
    <mergeCell ref="C2:C3"/>
    <mergeCell ref="D2:D3"/>
    <mergeCell ref="E2:E3"/>
    <mergeCell ref="F2:F3"/>
    <mergeCell ref="G2:G3"/>
    <mergeCell ref="L2:L3"/>
  </mergeCells>
  <phoneticPr fontId="2" type="noConversion"/>
  <conditionalFormatting sqref="B5">
    <cfRule type="duplicateValues" dxfId="34" priority="33"/>
    <cfRule type="duplicateValues" dxfId="33" priority="34"/>
  </conditionalFormatting>
  <conditionalFormatting sqref="B7">
    <cfRule type="duplicateValues" dxfId="32" priority="21"/>
    <cfRule type="duplicateValues" dxfId="31" priority="22"/>
  </conditionalFormatting>
  <conditionalFormatting sqref="B16">
    <cfRule type="duplicateValues" dxfId="30" priority="15"/>
    <cfRule type="duplicateValues" dxfId="29" priority="16"/>
  </conditionalFormatting>
  <conditionalFormatting sqref="B21">
    <cfRule type="duplicateValues" dxfId="28" priority="13"/>
    <cfRule type="duplicateValues" dxfId="27" priority="14"/>
  </conditionalFormatting>
  <conditionalFormatting sqref="B22">
    <cfRule type="duplicateValues" dxfId="26" priority="11"/>
    <cfRule type="duplicateValues" dxfId="25" priority="12"/>
  </conditionalFormatting>
  <conditionalFormatting sqref="B23">
    <cfRule type="duplicateValues" dxfId="24" priority="9"/>
    <cfRule type="duplicateValues" dxfId="23" priority="10"/>
  </conditionalFormatting>
  <conditionalFormatting sqref="B18:B20 B9:B13 B24:B28">
    <cfRule type="duplicateValues" dxfId="22" priority="112"/>
    <cfRule type="duplicateValues" dxfId="21" priority="113"/>
  </conditionalFormatting>
  <conditionalFormatting sqref="B14">
    <cfRule type="duplicateValues" dxfId="20" priority="5"/>
    <cfRule type="duplicateValues" dxfId="19" priority="6"/>
  </conditionalFormatting>
  <conditionalFormatting sqref="B15">
    <cfRule type="duplicateValues" dxfId="18" priority="3"/>
    <cfRule type="duplicateValues" dxfId="17" priority="4"/>
  </conditionalFormatting>
  <conditionalFormatting sqref="B17">
    <cfRule type="duplicateValues" dxfId="16" priority="1"/>
    <cfRule type="duplicateValues" dxfId="15" priority="2"/>
  </conditionalFormatting>
  <pageMargins left="0.78740157480314965" right="0.78740157480314965" top="0.78740157480314965" bottom="0.78740157480314965" header="0" footer="0"/>
  <pageSetup paperSize="8" orientation="landscape" verticalDpi="0" r:id="rId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5"/>
  <sheetViews>
    <sheetView zoomScale="70" zoomScaleNormal="70" zoomScaleSheetLayoutView="100" workbookViewId="0">
      <selection activeCell="E11" sqref="E11"/>
    </sheetView>
  </sheetViews>
  <sheetFormatPr defaultRowHeight="14.25" x14ac:dyDescent="0.2"/>
  <cols>
    <col min="1" max="1" width="5.5" style="104" customWidth="1"/>
    <col min="2" max="2" width="28.25" style="110" customWidth="1"/>
    <col min="3" max="3" width="6.5" style="104" customWidth="1"/>
    <col min="4" max="4" width="38.75" style="43" customWidth="1"/>
    <col min="5" max="5" width="9.75" style="104" bestFit="1" customWidth="1"/>
    <col min="6" max="6" width="10.625" style="104" customWidth="1"/>
    <col min="7" max="7" width="9.25" style="104" customWidth="1"/>
    <col min="8" max="8" width="10" style="104" customWidth="1"/>
    <col min="9" max="9" width="11.875" style="104" customWidth="1"/>
    <col min="10" max="10" width="10.625" style="104" customWidth="1"/>
    <col min="11" max="11" width="10.125" style="104" customWidth="1"/>
    <col min="12" max="12" width="15" style="104" customWidth="1"/>
    <col min="13" max="13" width="9.125" style="104" customWidth="1"/>
    <col min="14" max="14" width="10.25" style="104" customWidth="1"/>
    <col min="15" max="15" width="10.375" style="104" customWidth="1"/>
    <col min="16" max="16384" width="9" style="104"/>
  </cols>
  <sheetData>
    <row r="1" spans="1:15" ht="21.95" customHeight="1" x14ac:dyDescent="0.2">
      <c r="A1" s="102" t="s">
        <v>101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s="105" customFormat="1" ht="24.95" customHeight="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8</v>
      </c>
      <c r="H2" s="99" t="s">
        <v>6</v>
      </c>
      <c r="I2" s="99"/>
      <c r="J2" s="99"/>
      <c r="K2" s="101" t="s">
        <v>52</v>
      </c>
      <c r="L2" s="101" t="s">
        <v>7</v>
      </c>
      <c r="M2" s="101" t="s">
        <v>28</v>
      </c>
      <c r="N2" s="101" t="s">
        <v>29</v>
      </c>
      <c r="O2" s="101" t="s">
        <v>45</v>
      </c>
    </row>
    <row r="3" spans="1:15" s="105" customFormat="1" ht="39.950000000000003" customHeight="1" x14ac:dyDescent="0.2">
      <c r="A3" s="101"/>
      <c r="B3" s="101"/>
      <c r="C3" s="101"/>
      <c r="D3" s="101"/>
      <c r="E3" s="101"/>
      <c r="F3" s="101"/>
      <c r="G3" s="101"/>
      <c r="H3" s="94" t="s">
        <v>47</v>
      </c>
      <c r="I3" s="94" t="s">
        <v>48</v>
      </c>
      <c r="J3" s="94" t="s">
        <v>49</v>
      </c>
      <c r="K3" s="101"/>
      <c r="L3" s="101"/>
      <c r="M3" s="101"/>
      <c r="N3" s="101"/>
      <c r="O3" s="101"/>
    </row>
    <row r="4" spans="1:15" s="80" customFormat="1" ht="85.5" customHeight="1" x14ac:dyDescent="0.2">
      <c r="A4" s="36">
        <v>1</v>
      </c>
      <c r="B4" s="36" t="s">
        <v>284</v>
      </c>
      <c r="C4" s="10" t="s">
        <v>11</v>
      </c>
      <c r="D4" s="51" t="s">
        <v>285</v>
      </c>
      <c r="E4" s="10" t="s">
        <v>106</v>
      </c>
      <c r="F4" s="10" t="s">
        <v>557</v>
      </c>
      <c r="G4" s="10">
        <v>44936</v>
      </c>
      <c r="H4" s="10"/>
      <c r="I4" s="9">
        <f t="shared" ref="I4:I9" si="0">G4*0.5</f>
        <v>22468</v>
      </c>
      <c r="J4" s="9">
        <f t="shared" ref="J4:J9" si="1">G4-H4-I4</f>
        <v>22468</v>
      </c>
      <c r="K4" s="9">
        <f t="shared" ref="K4:K15" si="2">G4*0.7</f>
        <v>31455.199999999997</v>
      </c>
      <c r="L4" s="10"/>
      <c r="M4" s="36" t="s">
        <v>26</v>
      </c>
      <c r="N4" s="36" t="s">
        <v>40</v>
      </c>
      <c r="O4" s="36" t="s">
        <v>474</v>
      </c>
    </row>
    <row r="5" spans="1:15" s="120" customFormat="1" ht="78.75" customHeight="1" x14ac:dyDescent="0.2">
      <c r="A5" s="36">
        <v>2</v>
      </c>
      <c r="B5" s="36" t="s">
        <v>534</v>
      </c>
      <c r="C5" s="10" t="s">
        <v>11</v>
      </c>
      <c r="D5" s="51" t="s">
        <v>562</v>
      </c>
      <c r="E5" s="10" t="s">
        <v>106</v>
      </c>
      <c r="F5" s="10" t="s">
        <v>557</v>
      </c>
      <c r="G5" s="10">
        <v>31520</v>
      </c>
      <c r="H5" s="10"/>
      <c r="I5" s="9">
        <f t="shared" si="0"/>
        <v>15760</v>
      </c>
      <c r="J5" s="9">
        <f t="shared" si="1"/>
        <v>15760</v>
      </c>
      <c r="K5" s="9">
        <f t="shared" si="2"/>
        <v>22064</v>
      </c>
      <c r="L5" s="36"/>
      <c r="M5" s="36" t="s">
        <v>26</v>
      </c>
      <c r="N5" s="36" t="s">
        <v>40</v>
      </c>
      <c r="O5" s="36" t="s">
        <v>475</v>
      </c>
    </row>
    <row r="6" spans="1:15" s="120" customFormat="1" ht="78.75" customHeight="1" x14ac:dyDescent="0.2">
      <c r="A6" s="36">
        <v>3</v>
      </c>
      <c r="B6" s="36" t="s">
        <v>286</v>
      </c>
      <c r="C6" s="10" t="s">
        <v>11</v>
      </c>
      <c r="D6" s="51" t="s">
        <v>563</v>
      </c>
      <c r="E6" s="10" t="s">
        <v>106</v>
      </c>
      <c r="F6" s="10" t="s">
        <v>557</v>
      </c>
      <c r="G6" s="10">
        <v>1370</v>
      </c>
      <c r="H6" s="10"/>
      <c r="I6" s="9">
        <f t="shared" si="0"/>
        <v>685</v>
      </c>
      <c r="J6" s="9">
        <f t="shared" si="1"/>
        <v>685</v>
      </c>
      <c r="K6" s="9">
        <f t="shared" si="2"/>
        <v>958.99999999999989</v>
      </c>
      <c r="L6" s="10"/>
      <c r="M6" s="36" t="s">
        <v>26</v>
      </c>
      <c r="N6" s="36" t="s">
        <v>40</v>
      </c>
      <c r="O6" s="36" t="s">
        <v>476</v>
      </c>
    </row>
    <row r="7" spans="1:15" s="80" customFormat="1" ht="78.75" customHeight="1" x14ac:dyDescent="0.2">
      <c r="A7" s="36">
        <v>4</v>
      </c>
      <c r="B7" s="36" t="s">
        <v>287</v>
      </c>
      <c r="C7" s="10" t="s">
        <v>11</v>
      </c>
      <c r="D7" s="51" t="s">
        <v>288</v>
      </c>
      <c r="E7" s="10" t="s">
        <v>106</v>
      </c>
      <c r="F7" s="10" t="s">
        <v>557</v>
      </c>
      <c r="G7" s="10">
        <v>4800</v>
      </c>
      <c r="H7" s="10"/>
      <c r="I7" s="9">
        <f t="shared" si="0"/>
        <v>2400</v>
      </c>
      <c r="J7" s="9">
        <f t="shared" si="1"/>
        <v>2400</v>
      </c>
      <c r="K7" s="9">
        <f t="shared" si="2"/>
        <v>3360</v>
      </c>
      <c r="L7" s="10"/>
      <c r="M7" s="36" t="s">
        <v>26</v>
      </c>
      <c r="N7" s="36" t="s">
        <v>40</v>
      </c>
      <c r="O7" s="10" t="s">
        <v>477</v>
      </c>
    </row>
    <row r="8" spans="1:15" s="120" customFormat="1" ht="78.75" customHeight="1" x14ac:dyDescent="0.2">
      <c r="A8" s="36">
        <v>5</v>
      </c>
      <c r="B8" s="36" t="s">
        <v>289</v>
      </c>
      <c r="C8" s="10" t="s">
        <v>11</v>
      </c>
      <c r="D8" s="51" t="s">
        <v>564</v>
      </c>
      <c r="E8" s="10" t="s">
        <v>106</v>
      </c>
      <c r="F8" s="10" t="s">
        <v>557</v>
      </c>
      <c r="G8" s="10">
        <v>6800</v>
      </c>
      <c r="H8" s="10"/>
      <c r="I8" s="9">
        <f t="shared" si="0"/>
        <v>3400</v>
      </c>
      <c r="J8" s="9">
        <f t="shared" si="1"/>
        <v>3400</v>
      </c>
      <c r="K8" s="9">
        <f t="shared" si="2"/>
        <v>4760</v>
      </c>
      <c r="L8" s="36" t="s">
        <v>470</v>
      </c>
      <c r="M8" s="36" t="s">
        <v>26</v>
      </c>
      <c r="N8" s="36" t="s">
        <v>40</v>
      </c>
      <c r="O8" s="10" t="s">
        <v>478</v>
      </c>
    </row>
    <row r="9" spans="1:15" s="80" customFormat="1" ht="78.75" customHeight="1" x14ac:dyDescent="0.2">
      <c r="A9" s="36">
        <v>6</v>
      </c>
      <c r="B9" s="36" t="s">
        <v>282</v>
      </c>
      <c r="C9" s="10" t="s">
        <v>11</v>
      </c>
      <c r="D9" s="51" t="s">
        <v>565</v>
      </c>
      <c r="E9" s="10" t="s">
        <v>106</v>
      </c>
      <c r="F9" s="10" t="s">
        <v>557</v>
      </c>
      <c r="G9" s="10">
        <v>1700</v>
      </c>
      <c r="H9" s="10"/>
      <c r="I9" s="9">
        <f t="shared" si="0"/>
        <v>850</v>
      </c>
      <c r="J9" s="9">
        <f t="shared" si="1"/>
        <v>850</v>
      </c>
      <c r="K9" s="9">
        <f t="shared" si="2"/>
        <v>1190</v>
      </c>
      <c r="L9" s="36" t="s">
        <v>468</v>
      </c>
      <c r="M9" s="36" t="s">
        <v>26</v>
      </c>
      <c r="N9" s="36" t="s">
        <v>40</v>
      </c>
      <c r="O9" s="36" t="s">
        <v>471</v>
      </c>
    </row>
    <row r="10" spans="1:15" s="80" customFormat="1" ht="78.75" customHeight="1" x14ac:dyDescent="0.2">
      <c r="A10" s="36">
        <v>7</v>
      </c>
      <c r="B10" s="36" t="s">
        <v>277</v>
      </c>
      <c r="C10" s="10" t="s">
        <v>11</v>
      </c>
      <c r="D10" s="51" t="s">
        <v>283</v>
      </c>
      <c r="E10" s="10" t="s">
        <v>106</v>
      </c>
      <c r="F10" s="10" t="s">
        <v>557</v>
      </c>
      <c r="G10" s="10">
        <v>12000</v>
      </c>
      <c r="H10" s="10"/>
      <c r="I10" s="9">
        <f t="shared" ref="I10" si="3">G10*0.5</f>
        <v>6000</v>
      </c>
      <c r="J10" s="9">
        <f t="shared" ref="J10" si="4">G10-H10-I10</f>
        <v>6000</v>
      </c>
      <c r="K10" s="9">
        <f t="shared" si="2"/>
        <v>8400</v>
      </c>
      <c r="L10" s="36" t="s">
        <v>469</v>
      </c>
      <c r="M10" s="36" t="s">
        <v>26</v>
      </c>
      <c r="N10" s="36" t="s">
        <v>40</v>
      </c>
      <c r="O10" s="36" t="s">
        <v>473</v>
      </c>
    </row>
    <row r="11" spans="1:15" s="120" customFormat="1" ht="78.75" customHeight="1" x14ac:dyDescent="0.2">
      <c r="A11" s="36">
        <v>8</v>
      </c>
      <c r="B11" s="36" t="s">
        <v>281</v>
      </c>
      <c r="C11" s="10" t="s">
        <v>291</v>
      </c>
      <c r="D11" s="51" t="s">
        <v>558</v>
      </c>
      <c r="E11" s="10" t="s">
        <v>106</v>
      </c>
      <c r="F11" s="10" t="s">
        <v>557</v>
      </c>
      <c r="G11" s="10">
        <v>12000</v>
      </c>
      <c r="H11" s="10"/>
      <c r="I11" s="9">
        <f>G11*0.5</f>
        <v>6000</v>
      </c>
      <c r="J11" s="9">
        <f>G11-H11-I11</f>
        <v>6000</v>
      </c>
      <c r="K11" s="9">
        <f t="shared" si="2"/>
        <v>8400</v>
      </c>
      <c r="L11" s="36" t="s">
        <v>487</v>
      </c>
      <c r="M11" s="36" t="s">
        <v>26</v>
      </c>
      <c r="N11" s="36" t="s">
        <v>40</v>
      </c>
      <c r="O11" s="10" t="s">
        <v>528</v>
      </c>
    </row>
    <row r="12" spans="1:15" s="120" customFormat="1" ht="78.75" customHeight="1" x14ac:dyDescent="0.2">
      <c r="A12" s="36">
        <v>9</v>
      </c>
      <c r="B12" s="36" t="s">
        <v>280</v>
      </c>
      <c r="C12" s="10" t="s">
        <v>291</v>
      </c>
      <c r="D12" s="51" t="s">
        <v>559</v>
      </c>
      <c r="E12" s="10" t="s">
        <v>106</v>
      </c>
      <c r="F12" s="10" t="s">
        <v>557</v>
      </c>
      <c r="G12" s="10">
        <v>10200</v>
      </c>
      <c r="H12" s="10"/>
      <c r="I12" s="9">
        <f>G12*0.5</f>
        <v>5100</v>
      </c>
      <c r="J12" s="9">
        <f>G12-H12-I12</f>
        <v>5100</v>
      </c>
      <c r="K12" s="9">
        <f t="shared" si="2"/>
        <v>7140</v>
      </c>
      <c r="L12" s="36" t="s">
        <v>487</v>
      </c>
      <c r="M12" s="36" t="s">
        <v>26</v>
      </c>
      <c r="N12" s="36" t="s">
        <v>40</v>
      </c>
      <c r="O12" s="10" t="s">
        <v>476</v>
      </c>
    </row>
    <row r="13" spans="1:15" s="120" customFormat="1" ht="78.75" customHeight="1" x14ac:dyDescent="0.2">
      <c r="A13" s="36">
        <v>10</v>
      </c>
      <c r="B13" s="36" t="s">
        <v>279</v>
      </c>
      <c r="C13" s="10" t="s">
        <v>291</v>
      </c>
      <c r="D13" s="51" t="s">
        <v>560</v>
      </c>
      <c r="E13" s="10" t="s">
        <v>106</v>
      </c>
      <c r="F13" s="10" t="s">
        <v>557</v>
      </c>
      <c r="G13" s="10">
        <v>12000</v>
      </c>
      <c r="H13" s="10"/>
      <c r="I13" s="9">
        <f>G13*0.5</f>
        <v>6000</v>
      </c>
      <c r="J13" s="9">
        <f>G13-H13-I13</f>
        <v>6000</v>
      </c>
      <c r="K13" s="9">
        <f t="shared" si="2"/>
        <v>8400</v>
      </c>
      <c r="L13" s="36" t="s">
        <v>278</v>
      </c>
      <c r="M13" s="36" t="s">
        <v>26</v>
      </c>
      <c r="N13" s="36" t="s">
        <v>40</v>
      </c>
      <c r="O13" s="10" t="s">
        <v>479</v>
      </c>
    </row>
    <row r="14" spans="1:15" s="120" customFormat="1" ht="78.75" customHeight="1" x14ac:dyDescent="0.2">
      <c r="A14" s="36">
        <v>11</v>
      </c>
      <c r="B14" s="36" t="s">
        <v>552</v>
      </c>
      <c r="C14" s="10" t="s">
        <v>11</v>
      </c>
      <c r="D14" s="51" t="s">
        <v>314</v>
      </c>
      <c r="E14" s="10" t="s">
        <v>106</v>
      </c>
      <c r="F14" s="10" t="s">
        <v>557</v>
      </c>
      <c r="G14" s="10">
        <v>32000</v>
      </c>
      <c r="H14" s="10"/>
      <c r="I14" s="9">
        <f>G14*0.5</f>
        <v>16000</v>
      </c>
      <c r="J14" s="9">
        <f>G14-H14-I14</f>
        <v>16000</v>
      </c>
      <c r="K14" s="9">
        <f t="shared" si="2"/>
        <v>22400</v>
      </c>
      <c r="L14" s="36" t="s">
        <v>313</v>
      </c>
      <c r="M14" s="36" t="s">
        <v>26</v>
      </c>
      <c r="N14" s="36" t="s">
        <v>293</v>
      </c>
      <c r="O14" s="36" t="s">
        <v>481</v>
      </c>
    </row>
    <row r="15" spans="1:15" s="120" customFormat="1" ht="78.75" customHeight="1" x14ac:dyDescent="0.2">
      <c r="A15" s="36">
        <v>12</v>
      </c>
      <c r="B15" s="36" t="s">
        <v>311</v>
      </c>
      <c r="C15" s="10" t="s">
        <v>11</v>
      </c>
      <c r="D15" s="51" t="s">
        <v>312</v>
      </c>
      <c r="E15" s="10" t="s">
        <v>106</v>
      </c>
      <c r="F15" s="10" t="s">
        <v>557</v>
      </c>
      <c r="G15" s="10">
        <v>18000</v>
      </c>
      <c r="H15" s="10"/>
      <c r="I15" s="9">
        <f t="shared" ref="I15" si="5">G15*0.5</f>
        <v>9000</v>
      </c>
      <c r="J15" s="9">
        <f>G15-H15-I15</f>
        <v>9000</v>
      </c>
      <c r="K15" s="9">
        <f t="shared" si="2"/>
        <v>12600</v>
      </c>
      <c r="L15" s="36" t="s">
        <v>313</v>
      </c>
      <c r="M15" s="36" t="s">
        <v>26</v>
      </c>
      <c r="N15" s="36" t="s">
        <v>293</v>
      </c>
      <c r="O15" s="36" t="s">
        <v>480</v>
      </c>
    </row>
    <row r="16" spans="1:15" s="120" customFormat="1" ht="78.75" customHeight="1" x14ac:dyDescent="0.2">
      <c r="A16" s="36">
        <v>13</v>
      </c>
      <c r="B16" s="36" t="s">
        <v>554</v>
      </c>
      <c r="C16" s="10" t="s">
        <v>11</v>
      </c>
      <c r="D16" s="51" t="s">
        <v>553</v>
      </c>
      <c r="E16" s="10" t="s">
        <v>106</v>
      </c>
      <c r="F16" s="10" t="s">
        <v>557</v>
      </c>
      <c r="G16" s="10">
        <v>42500</v>
      </c>
      <c r="H16" s="10"/>
      <c r="I16" s="9">
        <f>G16*0.5</f>
        <v>21250</v>
      </c>
      <c r="J16" s="9">
        <f t="shared" ref="J16:J17" si="6">G16-H16-I16</f>
        <v>21250</v>
      </c>
      <c r="K16" s="9">
        <f t="shared" ref="K16:K17" si="7">G16*0.7</f>
        <v>29749.999999999996</v>
      </c>
      <c r="L16" s="36" t="s">
        <v>313</v>
      </c>
      <c r="M16" s="36" t="s">
        <v>26</v>
      </c>
      <c r="N16" s="36" t="s">
        <v>41</v>
      </c>
      <c r="O16" s="36" t="s">
        <v>555</v>
      </c>
    </row>
    <row r="17" spans="1:15" s="120" customFormat="1" ht="78.75" customHeight="1" x14ac:dyDescent="0.2">
      <c r="A17" s="36">
        <v>14</v>
      </c>
      <c r="B17" s="36" t="s">
        <v>551</v>
      </c>
      <c r="C17" s="10" t="s">
        <v>11</v>
      </c>
      <c r="D17" s="51" t="s">
        <v>561</v>
      </c>
      <c r="E17" s="10" t="s">
        <v>106</v>
      </c>
      <c r="F17" s="10" t="s">
        <v>557</v>
      </c>
      <c r="G17" s="10">
        <v>7800</v>
      </c>
      <c r="H17" s="11"/>
      <c r="I17" s="9">
        <f t="shared" ref="I17" si="8">G17*0.5</f>
        <v>3900</v>
      </c>
      <c r="J17" s="9">
        <f t="shared" si="6"/>
        <v>3900</v>
      </c>
      <c r="K17" s="9">
        <f t="shared" si="7"/>
        <v>5460</v>
      </c>
      <c r="L17" s="36"/>
      <c r="M17" s="36" t="s">
        <v>26</v>
      </c>
      <c r="N17" s="36" t="s">
        <v>41</v>
      </c>
      <c r="O17" s="36" t="s">
        <v>556</v>
      </c>
    </row>
    <row r="18" spans="1:15" s="120" customFormat="1" ht="48" customHeight="1" x14ac:dyDescent="0.2">
      <c r="A18" s="41">
        <v>15</v>
      </c>
      <c r="B18" s="41" t="s">
        <v>290</v>
      </c>
      <c r="C18" s="54" t="s">
        <v>10</v>
      </c>
      <c r="D18" s="67" t="s">
        <v>566</v>
      </c>
      <c r="E18" s="54" t="s">
        <v>203</v>
      </c>
      <c r="F18" s="54" t="s">
        <v>294</v>
      </c>
      <c r="G18" s="54">
        <v>65000</v>
      </c>
      <c r="H18" s="54"/>
      <c r="I18" s="69">
        <f t="shared" ref="I18:I22" si="9">G18*0.5</f>
        <v>32500</v>
      </c>
      <c r="J18" s="69">
        <f t="shared" ref="J18:J22" si="10">G18-H18-I18</f>
        <v>32500</v>
      </c>
      <c r="K18" s="69"/>
      <c r="L18" s="54"/>
      <c r="M18" s="41" t="s">
        <v>292</v>
      </c>
      <c r="N18" s="41" t="s">
        <v>293</v>
      </c>
      <c r="O18" s="41" t="s">
        <v>482</v>
      </c>
    </row>
    <row r="19" spans="1:15" s="120" customFormat="1" ht="48" customHeight="1" x14ac:dyDescent="0.2">
      <c r="A19" s="41">
        <v>16</v>
      </c>
      <c r="B19" s="41" t="s">
        <v>116</v>
      </c>
      <c r="C19" s="54" t="s">
        <v>10</v>
      </c>
      <c r="D19" s="67" t="s">
        <v>567</v>
      </c>
      <c r="E19" s="54" t="s">
        <v>106</v>
      </c>
      <c r="F19" s="54" t="s">
        <v>294</v>
      </c>
      <c r="G19" s="54">
        <v>36000</v>
      </c>
      <c r="H19" s="54"/>
      <c r="I19" s="69">
        <f t="shared" si="9"/>
        <v>18000</v>
      </c>
      <c r="J19" s="69">
        <f t="shared" si="10"/>
        <v>18000</v>
      </c>
      <c r="K19" s="69"/>
      <c r="L19" s="54"/>
      <c r="M19" s="41" t="s">
        <v>292</v>
      </c>
      <c r="N19" s="41" t="s">
        <v>293</v>
      </c>
      <c r="O19" s="41" t="s">
        <v>473</v>
      </c>
    </row>
    <row r="20" spans="1:15" s="120" customFormat="1" ht="48" customHeight="1" x14ac:dyDescent="0.2">
      <c r="A20" s="41">
        <v>17</v>
      </c>
      <c r="B20" s="41" t="s">
        <v>117</v>
      </c>
      <c r="C20" s="54" t="s">
        <v>10</v>
      </c>
      <c r="D20" s="67" t="s">
        <v>568</v>
      </c>
      <c r="E20" s="54" t="s">
        <v>106</v>
      </c>
      <c r="F20" s="54" t="s">
        <v>294</v>
      </c>
      <c r="G20" s="54">
        <v>31500</v>
      </c>
      <c r="H20" s="54"/>
      <c r="I20" s="69">
        <f t="shared" si="9"/>
        <v>15750</v>
      </c>
      <c r="J20" s="69">
        <f t="shared" si="10"/>
        <v>15750</v>
      </c>
      <c r="K20" s="69"/>
      <c r="L20" s="54"/>
      <c r="M20" s="41" t="s">
        <v>292</v>
      </c>
      <c r="N20" s="41" t="s">
        <v>293</v>
      </c>
      <c r="O20" s="41" t="s">
        <v>483</v>
      </c>
    </row>
    <row r="21" spans="1:15" s="120" customFormat="1" ht="48" customHeight="1" x14ac:dyDescent="0.2">
      <c r="A21" s="41">
        <v>18</v>
      </c>
      <c r="B21" s="41" t="s">
        <v>118</v>
      </c>
      <c r="C21" s="54" t="s">
        <v>10</v>
      </c>
      <c r="D21" s="67" t="s">
        <v>569</v>
      </c>
      <c r="E21" s="54" t="s">
        <v>106</v>
      </c>
      <c r="F21" s="54" t="s">
        <v>294</v>
      </c>
      <c r="G21" s="54">
        <v>67500</v>
      </c>
      <c r="H21" s="54"/>
      <c r="I21" s="69">
        <f t="shared" si="9"/>
        <v>33750</v>
      </c>
      <c r="J21" s="69">
        <f t="shared" si="10"/>
        <v>33750</v>
      </c>
      <c r="K21" s="69"/>
      <c r="L21" s="54"/>
      <c r="M21" s="41" t="s">
        <v>292</v>
      </c>
      <c r="N21" s="41" t="s">
        <v>293</v>
      </c>
      <c r="O21" s="41" t="s">
        <v>484</v>
      </c>
    </row>
    <row r="22" spans="1:15" s="120" customFormat="1" ht="48" customHeight="1" x14ac:dyDescent="0.2">
      <c r="A22" s="41">
        <v>19</v>
      </c>
      <c r="B22" s="41" t="s">
        <v>119</v>
      </c>
      <c r="C22" s="54" t="s">
        <v>10</v>
      </c>
      <c r="D22" s="67" t="s">
        <v>570</v>
      </c>
      <c r="E22" s="54" t="s">
        <v>106</v>
      </c>
      <c r="F22" s="54" t="s">
        <v>294</v>
      </c>
      <c r="G22" s="54">
        <v>103500</v>
      </c>
      <c r="H22" s="54"/>
      <c r="I22" s="69">
        <f t="shared" si="9"/>
        <v>51750</v>
      </c>
      <c r="J22" s="69">
        <f t="shared" si="10"/>
        <v>51750</v>
      </c>
      <c r="K22" s="69"/>
      <c r="L22" s="54" t="s">
        <v>468</v>
      </c>
      <c r="M22" s="41" t="s">
        <v>292</v>
      </c>
      <c r="N22" s="41" t="s">
        <v>293</v>
      </c>
      <c r="O22" s="41" t="s">
        <v>485</v>
      </c>
    </row>
    <row r="23" spans="1:15" s="120" customFormat="1" ht="58.5" customHeight="1" x14ac:dyDescent="0.2">
      <c r="A23" s="41">
        <v>20</v>
      </c>
      <c r="B23" s="41" t="s">
        <v>202</v>
      </c>
      <c r="C23" s="54" t="s">
        <v>10</v>
      </c>
      <c r="D23" s="67" t="s">
        <v>571</v>
      </c>
      <c r="E23" s="54" t="s">
        <v>203</v>
      </c>
      <c r="F23" s="54" t="s">
        <v>294</v>
      </c>
      <c r="G23" s="54">
        <v>147000</v>
      </c>
      <c r="H23" s="54"/>
      <c r="I23" s="69">
        <f t="shared" ref="I23:I25" si="11">G23*0.5</f>
        <v>73500</v>
      </c>
      <c r="J23" s="69">
        <f t="shared" ref="J23:J25" si="12">G23-H23-I23</f>
        <v>73500</v>
      </c>
      <c r="K23" s="69"/>
      <c r="L23" s="54" t="s">
        <v>468</v>
      </c>
      <c r="M23" s="41" t="s">
        <v>292</v>
      </c>
      <c r="N23" s="41" t="s">
        <v>293</v>
      </c>
      <c r="O23" s="41" t="s">
        <v>485</v>
      </c>
    </row>
    <row r="24" spans="1:15" s="120" customFormat="1" ht="58.5" customHeight="1" x14ac:dyDescent="0.2">
      <c r="A24" s="41">
        <v>21</v>
      </c>
      <c r="B24" s="41" t="s">
        <v>904</v>
      </c>
      <c r="C24" s="54" t="s">
        <v>10</v>
      </c>
      <c r="D24" s="67" t="s">
        <v>572</v>
      </c>
      <c r="E24" s="54" t="s">
        <v>203</v>
      </c>
      <c r="F24" s="54" t="s">
        <v>294</v>
      </c>
      <c r="G24" s="54">
        <v>250000</v>
      </c>
      <c r="H24" s="54"/>
      <c r="I24" s="69">
        <f t="shared" si="11"/>
        <v>125000</v>
      </c>
      <c r="J24" s="69">
        <f t="shared" si="12"/>
        <v>125000</v>
      </c>
      <c r="K24" s="69"/>
      <c r="L24" s="54"/>
      <c r="M24" s="41" t="s">
        <v>292</v>
      </c>
      <c r="N24" s="41" t="s">
        <v>293</v>
      </c>
      <c r="O24" s="41" t="s">
        <v>477</v>
      </c>
    </row>
    <row r="25" spans="1:15" s="120" customFormat="1" ht="60.75" customHeight="1" x14ac:dyDescent="0.2">
      <c r="A25" s="41">
        <v>22</v>
      </c>
      <c r="B25" s="41" t="s">
        <v>204</v>
      </c>
      <c r="C25" s="54" t="s">
        <v>10</v>
      </c>
      <c r="D25" s="67" t="s">
        <v>573</v>
      </c>
      <c r="E25" s="54" t="s">
        <v>203</v>
      </c>
      <c r="F25" s="54" t="s">
        <v>294</v>
      </c>
      <c r="G25" s="54">
        <v>468000</v>
      </c>
      <c r="H25" s="54"/>
      <c r="I25" s="69">
        <f t="shared" si="11"/>
        <v>234000</v>
      </c>
      <c r="J25" s="69">
        <f t="shared" si="12"/>
        <v>234000</v>
      </c>
      <c r="K25" s="69"/>
      <c r="L25" s="54"/>
      <c r="M25" s="41" t="s">
        <v>292</v>
      </c>
      <c r="N25" s="41" t="s">
        <v>293</v>
      </c>
      <c r="O25" s="41" t="s">
        <v>482</v>
      </c>
    </row>
    <row r="26" spans="1:15" x14ac:dyDescent="0.2">
      <c r="O26" s="87"/>
    </row>
    <row r="27" spans="1:15" x14ac:dyDescent="0.2">
      <c r="O27" s="87"/>
    </row>
    <row r="28" spans="1:15" x14ac:dyDescent="0.2">
      <c r="O28" s="87"/>
    </row>
    <row r="29" spans="1:15" x14ac:dyDescent="0.2">
      <c r="O29" s="87"/>
    </row>
    <row r="30" spans="1:15" x14ac:dyDescent="0.2">
      <c r="O30" s="87"/>
    </row>
    <row r="31" spans="1:15" x14ac:dyDescent="0.2">
      <c r="O31" s="87"/>
    </row>
    <row r="32" spans="1:15" x14ac:dyDescent="0.2">
      <c r="O32" s="87"/>
    </row>
    <row r="33" spans="15:15" x14ac:dyDescent="0.2">
      <c r="O33" s="87"/>
    </row>
    <row r="34" spans="15:15" x14ac:dyDescent="0.2">
      <c r="O34" s="87"/>
    </row>
    <row r="35" spans="15:15" x14ac:dyDescent="0.2">
      <c r="O35" s="87"/>
    </row>
    <row r="36" spans="15:15" x14ac:dyDescent="0.2">
      <c r="O36" s="87"/>
    </row>
    <row r="37" spans="15:15" x14ac:dyDescent="0.2">
      <c r="O37" s="87"/>
    </row>
    <row r="38" spans="15:15" x14ac:dyDescent="0.2">
      <c r="O38" s="87"/>
    </row>
    <row r="39" spans="15:15" x14ac:dyDescent="0.2">
      <c r="O39" s="87"/>
    </row>
    <row r="40" spans="15:15" x14ac:dyDescent="0.2">
      <c r="O40" s="87"/>
    </row>
    <row r="41" spans="15:15" x14ac:dyDescent="0.2">
      <c r="O41" s="87"/>
    </row>
    <row r="42" spans="15:15" x14ac:dyDescent="0.2">
      <c r="O42" s="87"/>
    </row>
    <row r="43" spans="15:15" x14ac:dyDescent="0.2">
      <c r="O43" s="87"/>
    </row>
    <row r="44" spans="15:15" x14ac:dyDescent="0.2">
      <c r="O44" s="87"/>
    </row>
    <row r="45" spans="15:15" x14ac:dyDescent="0.2">
      <c r="O45" s="87"/>
    </row>
    <row r="46" spans="15:15" x14ac:dyDescent="0.2">
      <c r="O46" s="87"/>
    </row>
    <row r="47" spans="15:15" x14ac:dyDescent="0.2">
      <c r="O47" s="87"/>
    </row>
    <row r="48" spans="15:15" x14ac:dyDescent="0.2">
      <c r="O48" s="87"/>
    </row>
    <row r="49" spans="15:15" x14ac:dyDescent="0.2">
      <c r="O49" s="87"/>
    </row>
    <row r="50" spans="15:15" x14ac:dyDescent="0.2">
      <c r="O50" s="87"/>
    </row>
    <row r="51" spans="15:15" x14ac:dyDescent="0.2">
      <c r="O51" s="87"/>
    </row>
    <row r="52" spans="15:15" x14ac:dyDescent="0.2">
      <c r="O52" s="87"/>
    </row>
    <row r="53" spans="15:15" x14ac:dyDescent="0.2">
      <c r="O53" s="87"/>
    </row>
    <row r="54" spans="15:15" x14ac:dyDescent="0.2">
      <c r="O54" s="87"/>
    </row>
    <row r="55" spans="15:15" x14ac:dyDescent="0.2">
      <c r="O55" s="87"/>
    </row>
    <row r="56" spans="15:15" x14ac:dyDescent="0.2">
      <c r="O56" s="87"/>
    </row>
    <row r="57" spans="15:15" x14ac:dyDescent="0.2">
      <c r="O57" s="87"/>
    </row>
    <row r="58" spans="15:15" x14ac:dyDescent="0.2">
      <c r="O58" s="87"/>
    </row>
    <row r="59" spans="15:15" x14ac:dyDescent="0.2">
      <c r="O59" s="87"/>
    </row>
    <row r="60" spans="15:15" x14ac:dyDescent="0.2">
      <c r="O60" s="87"/>
    </row>
    <row r="61" spans="15:15" x14ac:dyDescent="0.2">
      <c r="O61" s="87"/>
    </row>
    <row r="62" spans="15:15" x14ac:dyDescent="0.2">
      <c r="O62" s="87"/>
    </row>
    <row r="63" spans="15:15" x14ac:dyDescent="0.2">
      <c r="O63" s="87"/>
    </row>
    <row r="64" spans="15:15" x14ac:dyDescent="0.2">
      <c r="O64" s="87"/>
    </row>
    <row r="65" spans="15:15" x14ac:dyDescent="0.2">
      <c r="O65" s="87"/>
    </row>
    <row r="66" spans="15:15" x14ac:dyDescent="0.2">
      <c r="O66" s="87"/>
    </row>
    <row r="67" spans="15:15" x14ac:dyDescent="0.2">
      <c r="O67" s="87"/>
    </row>
    <row r="68" spans="15:15" x14ac:dyDescent="0.2">
      <c r="O68" s="87"/>
    </row>
    <row r="69" spans="15:15" x14ac:dyDescent="0.2">
      <c r="O69" s="87"/>
    </row>
    <row r="70" spans="15:15" x14ac:dyDescent="0.2">
      <c r="O70" s="87"/>
    </row>
    <row r="71" spans="15:15" x14ac:dyDescent="0.2">
      <c r="O71" s="87"/>
    </row>
    <row r="72" spans="15:15" x14ac:dyDescent="0.2">
      <c r="O72" s="87"/>
    </row>
    <row r="73" spans="15:15" x14ac:dyDescent="0.2">
      <c r="O73" s="87"/>
    </row>
    <row r="74" spans="15:15" x14ac:dyDescent="0.2">
      <c r="O74" s="87"/>
    </row>
    <row r="75" spans="15:15" x14ac:dyDescent="0.2">
      <c r="O75" s="87"/>
    </row>
    <row r="76" spans="15:15" x14ac:dyDescent="0.2">
      <c r="O76" s="87"/>
    </row>
    <row r="77" spans="15:15" x14ac:dyDescent="0.2">
      <c r="O77" s="87"/>
    </row>
    <row r="78" spans="15:15" x14ac:dyDescent="0.2">
      <c r="O78" s="87"/>
    </row>
    <row r="79" spans="15:15" x14ac:dyDescent="0.2">
      <c r="O79" s="87"/>
    </row>
    <row r="80" spans="15:15" x14ac:dyDescent="0.2">
      <c r="O80" s="87"/>
    </row>
    <row r="81" spans="15:15" x14ac:dyDescent="0.2">
      <c r="O81" s="87"/>
    </row>
    <row r="82" spans="15:15" x14ac:dyDescent="0.2">
      <c r="O82" s="87"/>
    </row>
    <row r="83" spans="15:15" x14ac:dyDescent="0.2">
      <c r="O83" s="87"/>
    </row>
    <row r="84" spans="15:15" x14ac:dyDescent="0.2">
      <c r="O84" s="87"/>
    </row>
    <row r="85" spans="15:15" x14ac:dyDescent="0.2">
      <c r="O85" s="87"/>
    </row>
    <row r="86" spans="15:15" x14ac:dyDescent="0.2">
      <c r="O86" s="87"/>
    </row>
    <row r="87" spans="15:15" x14ac:dyDescent="0.2">
      <c r="O87" s="87"/>
    </row>
    <row r="88" spans="15:15" x14ac:dyDescent="0.2">
      <c r="O88" s="87"/>
    </row>
    <row r="89" spans="15:15" x14ac:dyDescent="0.2">
      <c r="O89" s="87"/>
    </row>
    <row r="90" spans="15:15" x14ac:dyDescent="0.2">
      <c r="O90" s="87"/>
    </row>
    <row r="91" spans="15:15" x14ac:dyDescent="0.2">
      <c r="O91" s="87"/>
    </row>
    <row r="92" spans="15:15" x14ac:dyDescent="0.2">
      <c r="O92" s="87"/>
    </row>
    <row r="93" spans="15:15" x14ac:dyDescent="0.2">
      <c r="O93" s="87"/>
    </row>
    <row r="94" spans="15:15" x14ac:dyDescent="0.2">
      <c r="O94" s="87"/>
    </row>
    <row r="95" spans="15:15" x14ac:dyDescent="0.2">
      <c r="O95" s="87"/>
    </row>
    <row r="96" spans="15:15" x14ac:dyDescent="0.2">
      <c r="O96" s="87"/>
    </row>
    <row r="97" spans="15:15" x14ac:dyDescent="0.2">
      <c r="O97" s="87"/>
    </row>
    <row r="98" spans="15:15" x14ac:dyDescent="0.2">
      <c r="O98" s="87"/>
    </row>
    <row r="99" spans="15:15" x14ac:dyDescent="0.2">
      <c r="O99" s="87"/>
    </row>
    <row r="100" spans="15:15" x14ac:dyDescent="0.2">
      <c r="O100" s="87"/>
    </row>
    <row r="101" spans="15:15" x14ac:dyDescent="0.2">
      <c r="O101" s="87"/>
    </row>
    <row r="102" spans="15:15" x14ac:dyDescent="0.2">
      <c r="O102" s="87"/>
    </row>
    <row r="103" spans="15:15" x14ac:dyDescent="0.2">
      <c r="O103" s="87"/>
    </row>
    <row r="104" spans="15:15" x14ac:dyDescent="0.2">
      <c r="O104" s="87"/>
    </row>
    <row r="105" spans="15:15" x14ac:dyDescent="0.2">
      <c r="O105" s="87"/>
    </row>
    <row r="106" spans="15:15" x14ac:dyDescent="0.2">
      <c r="O106" s="87"/>
    </row>
    <row r="107" spans="15:15" x14ac:dyDescent="0.2">
      <c r="O107" s="87"/>
    </row>
    <row r="108" spans="15:15" x14ac:dyDescent="0.2">
      <c r="O108" s="87"/>
    </row>
    <row r="109" spans="15:15" x14ac:dyDescent="0.2">
      <c r="O109" s="87"/>
    </row>
    <row r="110" spans="15:15" x14ac:dyDescent="0.2">
      <c r="O110" s="87"/>
    </row>
    <row r="111" spans="15:15" x14ac:dyDescent="0.2">
      <c r="O111" s="87"/>
    </row>
    <row r="112" spans="15:15" x14ac:dyDescent="0.2">
      <c r="O112" s="87"/>
    </row>
    <row r="113" spans="15:15" x14ac:dyDescent="0.2">
      <c r="O113" s="87"/>
    </row>
    <row r="114" spans="15:15" x14ac:dyDescent="0.2">
      <c r="O114" s="87"/>
    </row>
    <row r="115" spans="15:15" x14ac:dyDescent="0.2">
      <c r="O115" s="87"/>
    </row>
    <row r="116" spans="15:15" x14ac:dyDescent="0.2">
      <c r="O116" s="87"/>
    </row>
    <row r="117" spans="15:15" x14ac:dyDescent="0.2">
      <c r="O117" s="87"/>
    </row>
    <row r="118" spans="15:15" x14ac:dyDescent="0.2">
      <c r="O118" s="87"/>
    </row>
    <row r="119" spans="15:15" x14ac:dyDescent="0.2">
      <c r="O119" s="87"/>
    </row>
    <row r="120" spans="15:15" x14ac:dyDescent="0.2">
      <c r="O120" s="87"/>
    </row>
    <row r="121" spans="15:15" x14ac:dyDescent="0.2">
      <c r="O121" s="87"/>
    </row>
    <row r="122" spans="15:15" x14ac:dyDescent="0.2">
      <c r="O122" s="87"/>
    </row>
    <row r="123" spans="15:15" x14ac:dyDescent="0.2">
      <c r="O123" s="87"/>
    </row>
    <row r="124" spans="15:15" x14ac:dyDescent="0.2">
      <c r="O124" s="87"/>
    </row>
    <row r="125" spans="15:15" x14ac:dyDescent="0.2">
      <c r="O125" s="87"/>
    </row>
    <row r="126" spans="15:15" x14ac:dyDescent="0.2">
      <c r="O126" s="87"/>
    </row>
    <row r="127" spans="15:15" x14ac:dyDescent="0.2">
      <c r="O127" s="87"/>
    </row>
    <row r="128" spans="15:15" x14ac:dyDescent="0.2">
      <c r="O128" s="87"/>
    </row>
    <row r="129" spans="15:15" x14ac:dyDescent="0.2">
      <c r="O129" s="87"/>
    </row>
    <row r="130" spans="15:15" x14ac:dyDescent="0.2">
      <c r="O130" s="87"/>
    </row>
    <row r="131" spans="15:15" x14ac:dyDescent="0.2">
      <c r="O131" s="87"/>
    </row>
    <row r="132" spans="15:15" x14ac:dyDescent="0.2">
      <c r="O132" s="87"/>
    </row>
    <row r="133" spans="15:15" x14ac:dyDescent="0.2">
      <c r="O133" s="87"/>
    </row>
    <row r="134" spans="15:15" x14ac:dyDescent="0.2">
      <c r="O134" s="87"/>
    </row>
    <row r="135" spans="15:15" x14ac:dyDescent="0.2">
      <c r="O135" s="87"/>
    </row>
    <row r="136" spans="15:15" x14ac:dyDescent="0.2">
      <c r="O136" s="87"/>
    </row>
    <row r="137" spans="15:15" x14ac:dyDescent="0.2">
      <c r="O137" s="87"/>
    </row>
    <row r="138" spans="15:15" x14ac:dyDescent="0.2">
      <c r="O138" s="87"/>
    </row>
    <row r="139" spans="15:15" x14ac:dyDescent="0.2">
      <c r="O139" s="87"/>
    </row>
    <row r="140" spans="15:15" x14ac:dyDescent="0.2">
      <c r="O140" s="87"/>
    </row>
    <row r="141" spans="15:15" x14ac:dyDescent="0.2">
      <c r="O141" s="87"/>
    </row>
    <row r="142" spans="15:15" x14ac:dyDescent="0.2">
      <c r="O142" s="87"/>
    </row>
    <row r="143" spans="15:15" x14ac:dyDescent="0.2">
      <c r="O143" s="87"/>
    </row>
    <row r="144" spans="15:15" x14ac:dyDescent="0.2">
      <c r="O144" s="87"/>
    </row>
    <row r="145" spans="15:15" x14ac:dyDescent="0.2">
      <c r="O145" s="87"/>
    </row>
    <row r="146" spans="15:15" x14ac:dyDescent="0.2">
      <c r="O146" s="87"/>
    </row>
    <row r="147" spans="15:15" x14ac:dyDescent="0.2">
      <c r="O147" s="87"/>
    </row>
    <row r="148" spans="15:15" x14ac:dyDescent="0.2">
      <c r="O148" s="87"/>
    </row>
    <row r="149" spans="15:15" x14ac:dyDescent="0.2">
      <c r="O149" s="87"/>
    </row>
    <row r="150" spans="15:15" x14ac:dyDescent="0.2">
      <c r="O150" s="87"/>
    </row>
    <row r="151" spans="15:15" x14ac:dyDescent="0.2">
      <c r="O151" s="87"/>
    </row>
    <row r="152" spans="15:15" x14ac:dyDescent="0.2">
      <c r="O152" s="87"/>
    </row>
    <row r="153" spans="15:15" x14ac:dyDescent="0.2">
      <c r="O153" s="87"/>
    </row>
    <row r="154" spans="15:15" x14ac:dyDescent="0.2">
      <c r="O154" s="87"/>
    </row>
    <row r="155" spans="15:15" x14ac:dyDescent="0.2">
      <c r="O155" s="87"/>
    </row>
  </sheetData>
  <mergeCells count="14">
    <mergeCell ref="H2:J2"/>
    <mergeCell ref="K2:K3"/>
    <mergeCell ref="O2:O3"/>
    <mergeCell ref="M2:M3"/>
    <mergeCell ref="N2:N3"/>
    <mergeCell ref="F2:F3"/>
    <mergeCell ref="G2:G3"/>
    <mergeCell ref="L2:L3"/>
    <mergeCell ref="A1:N1"/>
    <mergeCell ref="A2:A3"/>
    <mergeCell ref="B2:B3"/>
    <mergeCell ref="C2:C3"/>
    <mergeCell ref="D2:D3"/>
    <mergeCell ref="E2:E3"/>
  </mergeCells>
  <phoneticPr fontId="2" type="noConversion"/>
  <conditionalFormatting sqref="B23">
    <cfRule type="duplicateValues" dxfId="14" priority="5"/>
  </conditionalFormatting>
  <conditionalFormatting sqref="B24">
    <cfRule type="duplicateValues" dxfId="13" priority="4"/>
  </conditionalFormatting>
  <conditionalFormatting sqref="B25">
    <cfRule type="duplicateValues" dxfId="12" priority="3"/>
  </conditionalFormatting>
  <conditionalFormatting sqref="B18">
    <cfRule type="duplicateValues" dxfId="11" priority="2"/>
  </conditionalFormatting>
  <conditionalFormatting sqref="B1:B1048576">
    <cfRule type="duplicateValues" dxfId="10" priority="1"/>
  </conditionalFormatting>
  <conditionalFormatting sqref="B19:B22 B4:B17">
    <cfRule type="duplicateValues" dxfId="9" priority="120"/>
  </conditionalFormatting>
  <pageMargins left="0.78740157480314965" right="0.78740157480314965" top="0.78740157480314965" bottom="0.78740157480314965" header="0" footer="0"/>
  <pageSetup paperSize="8" orientation="landscape" r:id="rId1"/>
  <headerFoot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40</vt:i4>
      </vt:variant>
    </vt:vector>
  </HeadingPairs>
  <TitlesOfParts>
    <vt:vector size="61" baseType="lpstr">
      <vt:lpstr>汇总</vt:lpstr>
      <vt:lpstr>1-1</vt:lpstr>
      <vt:lpstr>1-2</vt:lpstr>
      <vt:lpstr>1-3</vt:lpstr>
      <vt:lpstr>1-4</vt:lpstr>
      <vt:lpstr>1-5</vt:lpstr>
      <vt:lpstr>1-6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3-1</vt:lpstr>
      <vt:lpstr>3-2</vt:lpstr>
      <vt:lpstr>3-3</vt:lpstr>
      <vt:lpstr>3-4</vt:lpstr>
      <vt:lpstr>4-1</vt:lpstr>
      <vt:lpstr>'1-1'!Print_Area</vt:lpstr>
      <vt:lpstr>'1-2'!Print_Area</vt:lpstr>
      <vt:lpstr>'1-3'!Print_Area</vt:lpstr>
      <vt:lpstr>'1-4'!Print_Area</vt:lpstr>
      <vt:lpstr>'1-5'!Print_Area</vt:lpstr>
      <vt:lpstr>'1-6'!Print_Area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  <vt:lpstr>'2-9'!Print_Area</vt:lpstr>
      <vt:lpstr>'3-1'!Print_Area</vt:lpstr>
      <vt:lpstr>'3-2'!Print_Area</vt:lpstr>
      <vt:lpstr>'3-3'!Print_Area</vt:lpstr>
      <vt:lpstr>'3-4'!Print_Area</vt:lpstr>
      <vt:lpstr>'4-1'!Print_Area</vt:lpstr>
      <vt:lpstr>汇总!Print_Area</vt:lpstr>
      <vt:lpstr>'1-1'!Print_Titles</vt:lpstr>
      <vt:lpstr>'1-2'!Print_Titles</vt:lpstr>
      <vt:lpstr>'1-3'!Print_Titles</vt:lpstr>
      <vt:lpstr>'1-4'!Print_Titles</vt:lpstr>
      <vt:lpstr>'1-5'!Print_Titles</vt:lpstr>
      <vt:lpstr>'2-1'!Print_Titles</vt:lpstr>
      <vt:lpstr>'2-2'!Print_Titles</vt:lpstr>
      <vt:lpstr>'2-3'!Print_Titles</vt:lpstr>
      <vt:lpstr>'2-4'!Print_Titles</vt:lpstr>
      <vt:lpstr>'2-5'!Print_Titles</vt:lpstr>
      <vt:lpstr>'2-6'!Print_Titles</vt:lpstr>
      <vt:lpstr>'2-7'!Print_Titles</vt:lpstr>
      <vt:lpstr>'2-8'!Print_Titles</vt:lpstr>
      <vt:lpstr>'2-9'!Print_Titles</vt:lpstr>
      <vt:lpstr>'3-1'!Print_Titles</vt:lpstr>
      <vt:lpstr>'3-2'!Print_Titles</vt:lpstr>
      <vt:lpstr>'3-3'!Print_Titles</vt:lpstr>
      <vt:lpstr>'3-4'!Print_Titles</vt:lpstr>
      <vt:lpstr>'4-1'!Print_Titles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2022-04-07T00:23:46Z</dcterms:modified>
</cp:coreProperties>
</file>